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tmp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vka60171\Desktop\Dropbox\pravne\Projekty\2017\lávka PB12 , Mlyn\kompletna dokumentacia\"/>
    </mc:Choice>
  </mc:AlternateContent>
  <bookViews>
    <workbookView xWindow="510" yWindow="600" windowWidth="15015" windowHeight="15270" activeTab="1"/>
  </bookViews>
  <sheets>
    <sheet name="Rekapitulácia stavby" sheetId="1" r:id="rId1"/>
    <sheet name="VP_201 - Všeobecné položky" sheetId="2" r:id="rId2"/>
    <sheet name="SO_201_L - Lávka pri ČOV" sheetId="3" r:id="rId3"/>
  </sheets>
  <definedNames>
    <definedName name="_xlnm.Print_Titles" localSheetId="0">'Rekapitulácia stavby'!$85:$85</definedName>
    <definedName name="_xlnm.Print_Titles" localSheetId="2">'SO_201_L - Lávka pri ČOV'!$121:$121</definedName>
    <definedName name="_xlnm.Print_Titles" localSheetId="1">'VP_201 - Všeobecné položky'!$113:$113</definedName>
    <definedName name="_xlnm.Print_Area" localSheetId="0">'Rekapitulácia stavby'!$C$4:$AP$70,'Rekapitulácia stavby'!$C$76:$AP$94</definedName>
    <definedName name="_xlnm.Print_Area" localSheetId="2">'SO_201_L - Lávka pri ČOV'!$C$4:$Q$70,'SO_201_L - Lávka pri ČOV'!$C$76:$Q$104,'SO_201_L - Lávka pri ČOV'!$C$110:$Q$188</definedName>
    <definedName name="_xlnm.Print_Area" localSheetId="1">'VP_201 - Všeobecné položky'!$C$4:$Q$70,'VP_201 - Všeobecné položky'!$C$76:$Q$96,'VP_201 - Všeobecné položky'!$C$102:$Q$122</definedName>
  </definedNames>
  <calcPr calcId="152511"/>
</workbook>
</file>

<file path=xl/calcChain.xml><?xml version="1.0" encoding="utf-8"?>
<calcChain xmlns="http://schemas.openxmlformats.org/spreadsheetml/2006/main">
  <c r="AY90" i="1" l="1"/>
  <c r="AX90" i="1"/>
  <c r="BI188" i="3"/>
  <c r="BH188" i="3"/>
  <c r="BG188" i="3"/>
  <c r="BE188" i="3"/>
  <c r="AA188" i="3"/>
  <c r="AA187" i="3" s="1"/>
  <c r="AA186" i="3" s="1"/>
  <c r="Y188" i="3"/>
  <c r="Y187" i="3" s="1"/>
  <c r="Y186" i="3" s="1"/>
  <c r="W188" i="3"/>
  <c r="W187" i="3" s="1"/>
  <c r="W186" i="3" s="1"/>
  <c r="BK188" i="3"/>
  <c r="BK187" i="3" s="1"/>
  <c r="N188" i="3"/>
  <c r="BF188" i="3" s="1"/>
  <c r="BI185" i="3"/>
  <c r="BH185" i="3"/>
  <c r="BG185" i="3"/>
  <c r="BE185" i="3"/>
  <c r="AA185" i="3"/>
  <c r="Y185" i="3"/>
  <c r="W185" i="3"/>
  <c r="BK185" i="3"/>
  <c r="N185" i="3"/>
  <c r="BF185" i="3" s="1"/>
  <c r="BI184" i="3"/>
  <c r="BH184" i="3"/>
  <c r="BG184" i="3"/>
  <c r="BE184" i="3"/>
  <c r="AA184" i="3"/>
  <c r="Y184" i="3"/>
  <c r="W184" i="3"/>
  <c r="BK184" i="3"/>
  <c r="N184" i="3"/>
  <c r="BF184" i="3" s="1"/>
  <c r="BI183" i="3"/>
  <c r="BH183" i="3"/>
  <c r="BG183" i="3"/>
  <c r="BE183" i="3"/>
  <c r="AA183" i="3"/>
  <c r="Y183" i="3"/>
  <c r="Y182" i="3" s="1"/>
  <c r="W183" i="3"/>
  <c r="W182" i="3" s="1"/>
  <c r="BK183" i="3"/>
  <c r="N183" i="3"/>
  <c r="BF183" i="3" s="1"/>
  <c r="BI181" i="3"/>
  <c r="BH181" i="3"/>
  <c r="BG181" i="3"/>
  <c r="BE181" i="3"/>
  <c r="AA181" i="3"/>
  <c r="Y181" i="3"/>
  <c r="W181" i="3"/>
  <c r="BK181" i="3"/>
  <c r="N181" i="3"/>
  <c r="BF181" i="3" s="1"/>
  <c r="BI179" i="3"/>
  <c r="BH179" i="3"/>
  <c r="BG179" i="3"/>
  <c r="BE179" i="3"/>
  <c r="AA179" i="3"/>
  <c r="Y179" i="3"/>
  <c r="W179" i="3"/>
  <c r="BK179" i="3"/>
  <c r="N179" i="3"/>
  <c r="BF179" i="3" s="1"/>
  <c r="BI178" i="3"/>
  <c r="BH178" i="3"/>
  <c r="BG178" i="3"/>
  <c r="BE178" i="3"/>
  <c r="AA178" i="3"/>
  <c r="Y178" i="3"/>
  <c r="W178" i="3"/>
  <c r="BK178" i="3"/>
  <c r="N178" i="3"/>
  <c r="BF178" i="3" s="1"/>
  <c r="BI176" i="3"/>
  <c r="BH176" i="3"/>
  <c r="BG176" i="3"/>
  <c r="BE176" i="3"/>
  <c r="AA176" i="3"/>
  <c r="Y176" i="3"/>
  <c r="W176" i="3"/>
  <c r="W175" i="3" s="1"/>
  <c r="W174" i="3" s="1"/>
  <c r="BK176" i="3"/>
  <c r="N176" i="3"/>
  <c r="BF176" i="3" s="1"/>
  <c r="BI173" i="3"/>
  <c r="BH173" i="3"/>
  <c r="BG173" i="3"/>
  <c r="BE173" i="3"/>
  <c r="AA173" i="3"/>
  <c r="Y173" i="3"/>
  <c r="W173" i="3"/>
  <c r="BK173" i="3"/>
  <c r="N173" i="3"/>
  <c r="BF173" i="3" s="1"/>
  <c r="BI172" i="3"/>
  <c r="BH172" i="3"/>
  <c r="BG172" i="3"/>
  <c r="BE172" i="3"/>
  <c r="AA172" i="3"/>
  <c r="Y172" i="3"/>
  <c r="W172" i="3"/>
  <c r="BK172" i="3"/>
  <c r="N172" i="3"/>
  <c r="BF172" i="3" s="1"/>
  <c r="BI171" i="3"/>
  <c r="BH171" i="3"/>
  <c r="BG171" i="3"/>
  <c r="BE171" i="3"/>
  <c r="AA171" i="3"/>
  <c r="Y171" i="3"/>
  <c r="W171" i="3"/>
  <c r="BK171" i="3"/>
  <c r="N171" i="3"/>
  <c r="BF171" i="3" s="1"/>
  <c r="BI170" i="3"/>
  <c r="BH170" i="3"/>
  <c r="BG170" i="3"/>
  <c r="BE170" i="3"/>
  <c r="AA170" i="3"/>
  <c r="Y170" i="3"/>
  <c r="W170" i="3"/>
  <c r="W169" i="3" s="1"/>
  <c r="BK170" i="3"/>
  <c r="N170" i="3"/>
  <c r="BF170" i="3" s="1"/>
  <c r="BI168" i="3"/>
  <c r="BH168" i="3"/>
  <c r="BG168" i="3"/>
  <c r="BE168" i="3"/>
  <c r="AA168" i="3"/>
  <c r="Y168" i="3"/>
  <c r="W168" i="3"/>
  <c r="BK168" i="3"/>
  <c r="N168" i="3"/>
  <c r="BF168" i="3" s="1"/>
  <c r="BI167" i="3"/>
  <c r="BH167" i="3"/>
  <c r="BG167" i="3"/>
  <c r="BE167" i="3"/>
  <c r="AA167" i="3"/>
  <c r="Y167" i="3"/>
  <c r="W167" i="3"/>
  <c r="BK167" i="3"/>
  <c r="N167" i="3"/>
  <c r="BF167" i="3" s="1"/>
  <c r="BI166" i="3"/>
  <c r="BH166" i="3"/>
  <c r="BG166" i="3"/>
  <c r="BE166" i="3"/>
  <c r="AA166" i="3"/>
  <c r="Y166" i="3"/>
  <c r="W166" i="3"/>
  <c r="BK166" i="3"/>
  <c r="N166" i="3"/>
  <c r="BF166" i="3" s="1"/>
  <c r="BI165" i="3"/>
  <c r="BH165" i="3"/>
  <c r="BG165" i="3"/>
  <c r="BE165" i="3"/>
  <c r="AA165" i="3"/>
  <c r="Y165" i="3"/>
  <c r="W165" i="3"/>
  <c r="W164" i="3" s="1"/>
  <c r="BK165" i="3"/>
  <c r="N165" i="3"/>
  <c r="BF165" i="3" s="1"/>
  <c r="BI162" i="3"/>
  <c r="BH162" i="3"/>
  <c r="BG162" i="3"/>
  <c r="BE162" i="3"/>
  <c r="AA162" i="3"/>
  <c r="Y162" i="3"/>
  <c r="W162" i="3"/>
  <c r="BK162" i="3"/>
  <c r="N162" i="3"/>
  <c r="BF162" i="3" s="1"/>
  <c r="BI161" i="3"/>
  <c r="BH161" i="3"/>
  <c r="BG161" i="3"/>
  <c r="BE161" i="3"/>
  <c r="AA161" i="3"/>
  <c r="Y161" i="3"/>
  <c r="W161" i="3"/>
  <c r="BK161" i="3"/>
  <c r="N161" i="3"/>
  <c r="BF161" i="3" s="1"/>
  <c r="BI160" i="3"/>
  <c r="BH160" i="3"/>
  <c r="BG160" i="3"/>
  <c r="BE160" i="3"/>
  <c r="AA160" i="3"/>
  <c r="Y160" i="3"/>
  <c r="W160" i="3"/>
  <c r="BK160" i="3"/>
  <c r="N160" i="3"/>
  <c r="BF160" i="3" s="1"/>
  <c r="BI159" i="3"/>
  <c r="BH159" i="3"/>
  <c r="BG159" i="3"/>
  <c r="BE159" i="3"/>
  <c r="AA159" i="3"/>
  <c r="Y159" i="3"/>
  <c r="W159" i="3"/>
  <c r="BK159" i="3"/>
  <c r="N159" i="3"/>
  <c r="BF159" i="3" s="1"/>
  <c r="BI158" i="3"/>
  <c r="BH158" i="3"/>
  <c r="BG158" i="3"/>
  <c r="BE158" i="3"/>
  <c r="AA158" i="3"/>
  <c r="Y158" i="3"/>
  <c r="W158" i="3"/>
  <c r="BK158" i="3"/>
  <c r="N158" i="3"/>
  <c r="BF158" i="3" s="1"/>
  <c r="BI157" i="3"/>
  <c r="BH157" i="3"/>
  <c r="BG157" i="3"/>
  <c r="BE157" i="3"/>
  <c r="AA157" i="3"/>
  <c r="AA156" i="3" s="1"/>
  <c r="Y157" i="3"/>
  <c r="W157" i="3"/>
  <c r="BK157" i="3"/>
  <c r="N157" i="3"/>
  <c r="BF157" i="3" s="1"/>
  <c r="BI155" i="3"/>
  <c r="BH155" i="3"/>
  <c r="BG155" i="3"/>
  <c r="BE155" i="3"/>
  <c r="AA155" i="3"/>
  <c r="Y155" i="3"/>
  <c r="W155" i="3"/>
  <c r="BK155" i="3"/>
  <c r="N155" i="3"/>
  <c r="BF155" i="3" s="1"/>
  <c r="BI154" i="3"/>
  <c r="BH154" i="3"/>
  <c r="BG154" i="3"/>
  <c r="BE154" i="3"/>
  <c r="AA154" i="3"/>
  <c r="AA153" i="3" s="1"/>
  <c r="Y154" i="3"/>
  <c r="Y153" i="3" s="1"/>
  <c r="W154" i="3"/>
  <c r="W153" i="3" s="1"/>
  <c r="BK154" i="3"/>
  <c r="N154" i="3"/>
  <c r="BF154" i="3" s="1"/>
  <c r="BI150" i="3"/>
  <c r="BH150" i="3"/>
  <c r="BG150" i="3"/>
  <c r="BE150" i="3"/>
  <c r="AA150" i="3"/>
  <c r="Y150" i="3"/>
  <c r="W150" i="3"/>
  <c r="BK150" i="3"/>
  <c r="N150" i="3"/>
  <c r="BF150" i="3" s="1"/>
  <c r="BI147" i="3"/>
  <c r="BH147" i="3"/>
  <c r="BG147" i="3"/>
  <c r="BE147" i="3"/>
  <c r="AA147" i="3"/>
  <c r="Y147" i="3"/>
  <c r="W147" i="3"/>
  <c r="BK147" i="3"/>
  <c r="N147" i="3"/>
  <c r="BF147" i="3" s="1"/>
  <c r="BI144" i="3"/>
  <c r="BH144" i="3"/>
  <c r="BG144" i="3"/>
  <c r="BE144" i="3"/>
  <c r="AA144" i="3"/>
  <c r="Y144" i="3"/>
  <c r="W144" i="3"/>
  <c r="BK144" i="3"/>
  <c r="N144" i="3"/>
  <c r="BF144" i="3" s="1"/>
  <c r="BI143" i="3"/>
  <c r="BH143" i="3"/>
  <c r="BG143" i="3"/>
  <c r="BE143" i="3"/>
  <c r="AA143" i="3"/>
  <c r="Y143" i="3"/>
  <c r="W143" i="3"/>
  <c r="BK143" i="3"/>
  <c r="N143" i="3"/>
  <c r="BF143" i="3" s="1"/>
  <c r="BI137" i="3"/>
  <c r="BH137" i="3"/>
  <c r="BG137" i="3"/>
  <c r="BE137" i="3"/>
  <c r="AA137" i="3"/>
  <c r="Y137" i="3"/>
  <c r="W137" i="3"/>
  <c r="BK137" i="3"/>
  <c r="N137" i="3"/>
  <c r="BF137" i="3" s="1"/>
  <c r="BI129" i="3"/>
  <c r="BH129" i="3"/>
  <c r="BG129" i="3"/>
  <c r="BE129" i="3"/>
  <c r="AA129" i="3"/>
  <c r="Y129" i="3"/>
  <c r="W129" i="3"/>
  <c r="BK129" i="3"/>
  <c r="N129" i="3"/>
  <c r="BF129" i="3" s="1"/>
  <c r="BI126" i="3"/>
  <c r="BH126" i="3"/>
  <c r="BG126" i="3"/>
  <c r="BE126" i="3"/>
  <c r="AA126" i="3"/>
  <c r="Y126" i="3"/>
  <c r="W126" i="3"/>
  <c r="BK126" i="3"/>
  <c r="N126" i="3"/>
  <c r="BF126" i="3" s="1"/>
  <c r="BI125" i="3"/>
  <c r="BH125" i="3"/>
  <c r="BG125" i="3"/>
  <c r="BE125" i="3"/>
  <c r="AA125" i="3"/>
  <c r="Y125" i="3"/>
  <c r="W125" i="3"/>
  <c r="W124" i="3" s="1"/>
  <c r="BK125" i="3"/>
  <c r="N125" i="3"/>
  <c r="BF125" i="3" s="1"/>
  <c r="F116" i="3"/>
  <c r="F114" i="3"/>
  <c r="M29" i="3"/>
  <c r="AS90" i="1" s="1"/>
  <c r="F82" i="3"/>
  <c r="F80" i="3"/>
  <c r="O22" i="3"/>
  <c r="E22" i="3"/>
  <c r="M119" i="3" s="1"/>
  <c r="O21" i="3"/>
  <c r="O19" i="3"/>
  <c r="E19" i="3"/>
  <c r="M84" i="3" s="1"/>
  <c r="O18" i="3"/>
  <c r="O16" i="3"/>
  <c r="E16" i="3"/>
  <c r="F119" i="3" s="1"/>
  <c r="O15" i="3"/>
  <c r="O13" i="3"/>
  <c r="E13" i="3"/>
  <c r="F118" i="3" s="1"/>
  <c r="O12" i="3"/>
  <c r="O10" i="3"/>
  <c r="M82" i="3" s="1"/>
  <c r="F6" i="3"/>
  <c r="F112" i="3" s="1"/>
  <c r="AY89" i="1"/>
  <c r="AX89" i="1"/>
  <c r="BI122" i="2"/>
  <c r="BH122" i="2"/>
  <c r="BG122" i="2"/>
  <c r="BE122" i="2"/>
  <c r="AA122" i="2"/>
  <c r="Y122" i="2"/>
  <c r="W122" i="2"/>
  <c r="BK122" i="2"/>
  <c r="N122" i="2"/>
  <c r="BF122" i="2" s="1"/>
  <c r="BI121" i="2"/>
  <c r="BH121" i="2"/>
  <c r="BG121" i="2"/>
  <c r="BE121" i="2"/>
  <c r="AA121" i="2"/>
  <c r="Y121" i="2"/>
  <c r="W121" i="2"/>
  <c r="BK121" i="2"/>
  <c r="N121" i="2"/>
  <c r="BF121" i="2" s="1"/>
  <c r="BI120" i="2"/>
  <c r="BH120" i="2"/>
  <c r="BG120" i="2"/>
  <c r="BE120" i="2"/>
  <c r="AA120" i="2"/>
  <c r="Y120" i="2"/>
  <c r="W120" i="2"/>
  <c r="BK120" i="2"/>
  <c r="N120" i="2"/>
  <c r="BF120" i="2" s="1"/>
  <c r="BI118" i="2"/>
  <c r="BH118" i="2"/>
  <c r="BG118" i="2"/>
  <c r="BE118" i="2"/>
  <c r="AA118" i="2"/>
  <c r="Y118" i="2"/>
  <c r="W118" i="2"/>
  <c r="BK118" i="2"/>
  <c r="N118" i="2"/>
  <c r="BF118" i="2" s="1"/>
  <c r="BI117" i="2"/>
  <c r="BH117" i="2"/>
  <c r="BG117" i="2"/>
  <c r="BE117" i="2"/>
  <c r="AA117" i="2"/>
  <c r="AA116" i="2" s="1"/>
  <c r="AA115" i="2" s="1"/>
  <c r="Y117" i="2"/>
  <c r="W117" i="2"/>
  <c r="W116" i="2" s="1"/>
  <c r="W115" i="2" s="1"/>
  <c r="BK117" i="2"/>
  <c r="N117" i="2"/>
  <c r="BF117" i="2" s="1"/>
  <c r="F108" i="2"/>
  <c r="F106" i="2"/>
  <c r="M29" i="2"/>
  <c r="AS89" i="1" s="1"/>
  <c r="F82" i="2"/>
  <c r="F80" i="2"/>
  <c r="O22" i="2"/>
  <c r="E22" i="2"/>
  <c r="M85" i="2" s="1"/>
  <c r="O21" i="2"/>
  <c r="O19" i="2"/>
  <c r="E19" i="2"/>
  <c r="M84" i="2" s="1"/>
  <c r="O18" i="2"/>
  <c r="O16" i="2"/>
  <c r="E16" i="2"/>
  <c r="F111" i="2" s="1"/>
  <c r="O15" i="2"/>
  <c r="O13" i="2"/>
  <c r="E13" i="2"/>
  <c r="F110" i="2" s="1"/>
  <c r="O12" i="2"/>
  <c r="O10" i="2"/>
  <c r="M82" i="2" s="1"/>
  <c r="F6" i="2"/>
  <c r="F104" i="2" s="1"/>
  <c r="AK27" i="1"/>
  <c r="AS88" i="1"/>
  <c r="AS87" i="1" s="1"/>
  <c r="AM83" i="1"/>
  <c r="L83" i="1"/>
  <c r="AM82" i="1"/>
  <c r="L82" i="1"/>
  <c r="AM80" i="1"/>
  <c r="L80" i="1"/>
  <c r="L78" i="1"/>
  <c r="L77" i="1"/>
  <c r="Y119" i="2" l="1"/>
  <c r="AA119" i="2"/>
  <c r="H35" i="2"/>
  <c r="BB89" i="1" s="1"/>
  <c r="Y116" i="2"/>
  <c r="Y115" i="2" s="1"/>
  <c r="Y114" i="2" s="1"/>
  <c r="H36" i="3"/>
  <c r="BC90" i="1" s="1"/>
  <c r="BK156" i="3"/>
  <c r="N156" i="3" s="1"/>
  <c r="N93" i="3" s="1"/>
  <c r="Y164" i="3"/>
  <c r="AA114" i="2"/>
  <c r="H37" i="2"/>
  <c r="BD89" i="1" s="1"/>
  <c r="BK119" i="2"/>
  <c r="N119" i="2" s="1"/>
  <c r="N92" i="2" s="1"/>
  <c r="M85" i="3"/>
  <c r="AA124" i="3"/>
  <c r="W156" i="3"/>
  <c r="AA164" i="3"/>
  <c r="AA169" i="3"/>
  <c r="AA175" i="3"/>
  <c r="AA182" i="3"/>
  <c r="W123" i="3"/>
  <c r="W122" i="3" s="1"/>
  <c r="AU90" i="1" s="1"/>
  <c r="H36" i="2"/>
  <c r="BC89" i="1" s="1"/>
  <c r="BC88" i="1" s="1"/>
  <c r="AY88" i="1" s="1"/>
  <c r="Y124" i="3"/>
  <c r="Y169" i="3"/>
  <c r="Y175" i="3"/>
  <c r="Y174" i="3" s="1"/>
  <c r="BK116" i="2"/>
  <c r="N116" i="2" s="1"/>
  <c r="N91" i="2" s="1"/>
  <c r="H33" i="2"/>
  <c r="AZ89" i="1" s="1"/>
  <c r="W119" i="2"/>
  <c r="W114" i="2" s="1"/>
  <c r="AU89" i="1" s="1"/>
  <c r="AU88" i="1" s="1"/>
  <c r="AU87" i="1" s="1"/>
  <c r="BK124" i="3"/>
  <c r="N124" i="3" s="1"/>
  <c r="N91" i="3" s="1"/>
  <c r="M33" i="3"/>
  <c r="AV90" i="1" s="1"/>
  <c r="BK153" i="3"/>
  <c r="N153" i="3" s="1"/>
  <c r="N92" i="3" s="1"/>
  <c r="Y156" i="3"/>
  <c r="BK164" i="3"/>
  <c r="N164" i="3" s="1"/>
  <c r="N94" i="3" s="1"/>
  <c r="BK169" i="3"/>
  <c r="N169" i="3" s="1"/>
  <c r="N95" i="3" s="1"/>
  <c r="BK175" i="3"/>
  <c r="BK182" i="3"/>
  <c r="N182" i="3" s="1"/>
  <c r="N98" i="3" s="1"/>
  <c r="H35" i="3"/>
  <c r="BB90" i="1" s="1"/>
  <c r="H37" i="3"/>
  <c r="BD90" i="1" s="1"/>
  <c r="BD88" i="1" s="1"/>
  <c r="BD87" i="1" s="1"/>
  <c r="W35" i="1" s="1"/>
  <c r="H34" i="2"/>
  <c r="BA89" i="1" s="1"/>
  <c r="M34" i="2"/>
  <c r="AW89" i="1" s="1"/>
  <c r="F78" i="2"/>
  <c r="F84" i="2"/>
  <c r="F85" i="2"/>
  <c r="M108" i="2"/>
  <c r="M110" i="2"/>
  <c r="M111" i="2"/>
  <c r="BK115" i="2"/>
  <c r="M34" i="3"/>
  <c r="AW90" i="1" s="1"/>
  <c r="AT90" i="1" s="1"/>
  <c r="H34" i="3"/>
  <c r="BA90" i="1" s="1"/>
  <c r="N187" i="3"/>
  <c r="N100" i="3" s="1"/>
  <c r="BK186" i="3"/>
  <c r="N186" i="3" s="1"/>
  <c r="N99" i="3" s="1"/>
  <c r="M33" i="2"/>
  <c r="AV89" i="1" s="1"/>
  <c r="BK123" i="3"/>
  <c r="N175" i="3"/>
  <c r="N97" i="3" s="1"/>
  <c r="BK174" i="3"/>
  <c r="N174" i="3" s="1"/>
  <c r="N96" i="3" s="1"/>
  <c r="F78" i="3"/>
  <c r="F84" i="3"/>
  <c r="F85" i="3"/>
  <c r="M116" i="3"/>
  <c r="M118" i="3"/>
  <c r="H33" i="3"/>
  <c r="AZ90" i="1" s="1"/>
  <c r="BC87" i="1" l="1"/>
  <c r="BB88" i="1"/>
  <c r="AZ88" i="1"/>
  <c r="AT89" i="1"/>
  <c r="Y123" i="3"/>
  <c r="Y122" i="3" s="1"/>
  <c r="AA174" i="3"/>
  <c r="AA123" i="3"/>
  <c r="AX88" i="1"/>
  <c r="BB87" i="1"/>
  <c r="AZ87" i="1"/>
  <c r="AV88" i="1"/>
  <c r="N123" i="3"/>
  <c r="N90" i="3" s="1"/>
  <c r="BK122" i="3"/>
  <c r="N122" i="3" s="1"/>
  <c r="N89" i="3" s="1"/>
  <c r="N115" i="2"/>
  <c r="N90" i="2" s="1"/>
  <c r="BK114" i="2"/>
  <c r="N114" i="2" s="1"/>
  <c r="N89" i="2" s="1"/>
  <c r="W34" i="1"/>
  <c r="AY87" i="1"/>
  <c r="BA88" i="1"/>
  <c r="AA122" i="3" l="1"/>
  <c r="W33" i="1"/>
  <c r="AX87" i="1"/>
  <c r="L96" i="2"/>
  <c r="M28" i="2"/>
  <c r="M31" i="2" s="1"/>
  <c r="L104" i="3"/>
  <c r="M28" i="3"/>
  <c r="M31" i="3" s="1"/>
  <c r="AW88" i="1"/>
  <c r="AT88" i="1" s="1"/>
  <c r="BA87" i="1"/>
  <c r="W31" i="1"/>
  <c r="AV87" i="1"/>
  <c r="AG90" i="1" l="1"/>
  <c r="AN90" i="1" s="1"/>
  <c r="L39" i="3"/>
  <c r="AG89" i="1"/>
  <c r="L39" i="2"/>
  <c r="AK31" i="1"/>
  <c r="W32" i="1"/>
  <c r="AW87" i="1"/>
  <c r="AK32" i="1" s="1"/>
  <c r="AT87" i="1" l="1"/>
  <c r="AN89" i="1"/>
  <c r="AG88" i="1"/>
  <c r="AG87" i="1" l="1"/>
  <c r="AN88" i="1"/>
  <c r="AK26" i="1" l="1"/>
  <c r="AK29" i="1" s="1"/>
  <c r="AK37" i="1" s="1"/>
  <c r="AG94" i="1"/>
  <c r="AN87" i="1"/>
  <c r="AN94" i="1" s="1"/>
</calcChain>
</file>

<file path=xl/sharedStrings.xml><?xml version="1.0" encoding="utf-8"?>
<sst xmlns="http://schemas.openxmlformats.org/spreadsheetml/2006/main" count="1187" uniqueCount="313">
  <si>
    <t>2012</t>
  </si>
  <si>
    <t>Hárok obsahuje:</t>
  </si>
  <si>
    <t>2.0</t>
  </si>
  <si>
    <t/>
  </si>
  <si>
    <t>False</t>
  </si>
  <si>
    <t>optimalizované pre tlač zostáv vo formáte A4 - na výšku</t>
  </si>
  <si>
    <t>&gt;&gt;  skryté stĺpce  &lt;&lt;</t>
  </si>
  <si>
    <t>0,001</t>
  </si>
  <si>
    <t>20</t>
  </si>
  <si>
    <t>SÚHRNNÝ LIST STAVBY</t>
  </si>
  <si>
    <t>v ---  nižšie sa nachádzajú doplnkové a pomocné údaje k zostavám  --- v</t>
  </si>
  <si>
    <t>Kód:</t>
  </si>
  <si>
    <t>VELKY_SARIS_LAVKY</t>
  </si>
  <si>
    <t>Stavba:</t>
  </si>
  <si>
    <t>Veľký Šariš Lávky pre peších a cyklistov</t>
  </si>
  <si>
    <t>JKSO:</t>
  </si>
  <si>
    <t>KS:</t>
  </si>
  <si>
    <t>Miesto:</t>
  </si>
  <si>
    <t xml:space="preserve"> </t>
  </si>
  <si>
    <t>Dátum:</t>
  </si>
  <si>
    <t>20. 4. 2016</t>
  </si>
  <si>
    <t>Objednávateľ:</t>
  </si>
  <si>
    <t>IČO:</t>
  </si>
  <si>
    <t>IČO DPH:</t>
  </si>
  <si>
    <t>Zhotoviteľ:</t>
  </si>
  <si>
    <t>Projektant:</t>
  </si>
  <si>
    <t>True</t>
  </si>
  <si>
    <t>0,01</t>
  </si>
  <si>
    <t>Spracovateľ:</t>
  </si>
  <si>
    <t>Poznámka:</t>
  </si>
  <si>
    <t>Náklady z rozpočtov</t>
  </si>
  <si>
    <t>Ostatné náklady zo súhrnného listu</t>
  </si>
  <si>
    <t>Cena bez DPH</t>
  </si>
  <si>
    <t>DPH</t>
  </si>
  <si>
    <t>základná</t>
  </si>
  <si>
    <t>z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</si>
  <si>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</si>
  <si>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</si>
  <si>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</si>
  <si>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</si>
  <si>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</si>
  <si>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</si>
  <si>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</si>
  <si>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</si>
  <si>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</si>
  <si>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</si>
  <si>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</si>
  <si>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</si>
  <si>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</si>
  <si>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</si>
  <si>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</si>
  <si>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</si>
  <si>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Objekt</t>
  </si>
  <si>
    <t>Cena bez DPH [EUR]</t>
  </si>
  <si>
    <t>Cena s DPH [EUR]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</si>
  <si>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</si>
  <si>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</si>
  <si>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</si>
  <si>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</si>
  <si>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</si>
  <si>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</si>
  <si>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</si>
  <si>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</si>
  <si>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</si>
  <si>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</si>
  <si>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</si>
  <si>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</si>
  <si>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1) Náklady z rozpočtov</t>
  </si>
  <si>
    <t>D</t>
  </si>
  <si>
    <t>0</t>
  </si>
  <si>
    <t>###NOIMPORT###</t>
  </si>
  <si>
    <t>IMPORT</t>
  </si>
  <si>
    <t>{8bda15cc-d761-4883-92bf-d0673e83f51b}</t>
  </si>
  <si>
    <t>{00000000-0000-0000-0000-000000000000}</t>
  </si>
  <si>
    <t>SO_201</t>
  </si>
  <si>
    <t>Lávka pri ČOV</t>
  </si>
  <si>
    <t>1</t>
  </si>
  <si>
    <t>{0b52b5b1-a976-4f04-99f8-f290a485a294}</t>
  </si>
  <si>
    <t>VP_201</t>
  </si>
  <si>
    <t>Všeobecné položky</t>
  </si>
  <si>
    <t>2</t>
  </si>
  <si>
    <t>{85252a4c-c12d-4f18-95d0-423259387f9c}</t>
  </si>
  <si>
    <t>SO_201_L</t>
  </si>
  <si>
    <t>{3e6e84f6-5bc3-48dd-9b84-6ff81787260b}</t>
  </si>
  <si>
    <t>2) Ostatné náklady zo súhrnného listu</t>
  </si>
  <si>
    <t>Percent. zadanie_x000D_
[% nákladov rozpočtu]</t>
  </si>
  <si>
    <t>Zaradenie nákladov</t>
  </si>
  <si>
    <t>Celkové náklady za stavbu 1) + 2)</t>
  </si>
  <si>
    <t>Späť na hárok:</t>
  </si>
  <si>
    <t>KRYCÍ LIST ROZPOČTU</t>
  </si>
  <si>
    <t>Objekt:</t>
  </si>
  <si>
    <t>SO_201 - Lávka pri ČOV</t>
  </si>
  <si>
    <t>Časť:</t>
  </si>
  <si>
    <t>VP_201 - Všeobecné položky</t>
  </si>
  <si>
    <t>Náklady z rozpočtu</t>
  </si>
  <si>
    <t>Ostatné náklady</t>
  </si>
  <si>
    <t>REKAPITULÁCIA ROZPOČTU</t>
  </si>
  <si>
    <t>Kód - Popis</t>
  </si>
  <si>
    <t>Cena celkom [EUR]</t>
  </si>
  <si>
    <t>1) Náklady z rozpočtu</t>
  </si>
  <si>
    <t>-1</t>
  </si>
  <si>
    <t>VRN - Vedľajšie rozpočtové náklady</t>
  </si>
  <si>
    <t xml:space="preserve">    VRN04 - Projektové práce</t>
  </si>
  <si>
    <t>VRN06 - Zariadenie staveniska</t>
  </si>
  <si>
    <t>2) Ostatné náklady</t>
  </si>
  <si>
    <t>ROZPOČET</t>
  </si>
  <si>
    <t>PČ</t>
  </si>
  <si>
    <t>Typ</t>
  </si>
  <si>
    <t>Popis</t>
  </si>
  <si>
    <t>MJ</t>
  </si>
  <si>
    <t>Množstvo</t>
  </si>
  <si>
    <t>J.cena [EUR]</t>
  </si>
  <si>
    <t>Poznámka</t>
  </si>
  <si>
    <t>J. Nh [h]</t>
  </si>
  <si>
    <t>Nh celkom [h]</t>
  </si>
  <si>
    <t>J. hmotnosť_x000D_
[t]</t>
  </si>
  <si>
    <t>Hmotnosť_x000D_
celkom [t]</t>
  </si>
  <si>
    <t>J. suť [t]</t>
  </si>
  <si>
    <t>Suť Celkom [t]</t>
  </si>
  <si>
    <t>5</t>
  </si>
  <si>
    <t>ROZPOCET</t>
  </si>
  <si>
    <t>K</t>
  </si>
  <si>
    <t>0004000201</t>
  </si>
  <si>
    <t>Projektové práce - stavebná časť (stavebné objekty vrátane ich technického vybavenia). náklady na vypracovanie realizačnej dokumentácie</t>
  </si>
  <si>
    <t>kpl</t>
  </si>
  <si>
    <t>1024</t>
  </si>
  <si>
    <t>-534051823</t>
  </si>
  <si>
    <t>0004001201</t>
  </si>
  <si>
    <t>Projektové práce - stavebná časť (stavebné objekty vrátane ich technického vybavenia). náklady na dokumentáciu skutočného zhotovenia stavby</t>
  </si>
  <si>
    <t>763089566</t>
  </si>
  <si>
    <t>00060001111</t>
  </si>
  <si>
    <t>Zariadenie staveniska - zriadenie</t>
  </si>
  <si>
    <t>1865022685</t>
  </si>
  <si>
    <t>3</t>
  </si>
  <si>
    <t>00060001121</t>
  </si>
  <si>
    <t>Zariadenie staveniska - prevádzka</t>
  </si>
  <si>
    <t>mes</t>
  </si>
  <si>
    <t>-1582667038</t>
  </si>
  <si>
    <t>4</t>
  </si>
  <si>
    <t>00060001131</t>
  </si>
  <si>
    <t>Zariadenie staveniska - odstránenie</t>
  </si>
  <si>
    <t>-1582578943</t>
  </si>
  <si>
    <t>SO_201_L - Lávka pri ČOV</t>
  </si>
  <si>
    <t>HSV - Práce a dodávky HSV</t>
  </si>
  <si>
    <t xml:space="preserve">    1 - Zemné práce</t>
  </si>
  <si>
    <t xml:space="preserve">    2 - Zakladanie</t>
  </si>
  <si>
    <t xml:space="preserve">    3 - Zvislé a kompletné konštrukcie</t>
  </si>
  <si>
    <t xml:space="preserve">    4 - Vodorovné konštrukcie</t>
  </si>
  <si>
    <t xml:space="preserve">    9 - Ostatné konštrukcie a práce , búranie</t>
  </si>
  <si>
    <t>PSV - Práce a dodávky PSV</t>
  </si>
  <si>
    <t xml:space="preserve">    711 - Izolácie proti vode a vlhkosti</t>
  </si>
  <si>
    <t xml:space="preserve">    767 - Konštrukcie doplnkové kovové</t>
  </si>
  <si>
    <t>M - Práce a dodávky M</t>
  </si>
  <si>
    <t xml:space="preserve">    21-M - Elektromontáže</t>
  </si>
  <si>
    <t>115001101</t>
  </si>
  <si>
    <t>Odvedenie vody potrubím pri priemere potrubia DN do 100</t>
  </si>
  <si>
    <t>m</t>
  </si>
  <si>
    <t>1947456269</t>
  </si>
  <si>
    <t>115101201</t>
  </si>
  <si>
    <t>Čerpanie vody na dopravnú výšku do 10 m s priemerným prítokom litrov za minútu nad 100 do 500 l</t>
  </si>
  <si>
    <t>hod</t>
  </si>
  <si>
    <t>361872539</t>
  </si>
  <si>
    <t>"20 dní x 24 hod - len predpoklad , fakturacia podla zápisov v stavebnom denníku"</t>
  </si>
  <si>
    <t>VV</t>
  </si>
  <si>
    <t>20*24</t>
  </si>
  <si>
    <t>122201102</t>
  </si>
  <si>
    <t>Odkopávka a prekopávka nezapažená v hornine 3, nad 100 do 1000 m3</t>
  </si>
  <si>
    <t>m3</t>
  </si>
  <si>
    <t>-996294965</t>
  </si>
  <si>
    <t>"Výkop opora č. 1"</t>
  </si>
  <si>
    <t>42,56</t>
  </si>
  <si>
    <t>"Výkop opora č. 2 a 3"</t>
  </si>
  <si>
    <t>138,33</t>
  </si>
  <si>
    <t>"Výkop opora č. 4"</t>
  </si>
  <si>
    <t>27,64</t>
  </si>
  <si>
    <t>Súčet</t>
  </si>
  <si>
    <t>162401121</t>
  </si>
  <si>
    <t xml:space="preserve">Vodorovné premiestnenie výkopku  po spevnenej ceste z  horniny tr.1-4, nad 100 do 1000 m3 na vzdialenosť do 1500 m </t>
  </si>
  <si>
    <t>-575179986</t>
  </si>
  <si>
    <t>"odvoz na medziskládku"</t>
  </si>
  <si>
    <t>208,53-34,36</t>
  </si>
  <si>
    <t>"dovoz na spätný zásyp-len v prípade povolenia použiť výkopok na spätný zásyp"</t>
  </si>
  <si>
    <t>208,53-34,36-33,12</t>
  </si>
  <si>
    <t>171201202</t>
  </si>
  <si>
    <t>Uloženie sypaniny na skládky nad 100 do 1000 m3</t>
  </si>
  <si>
    <t>-4587730</t>
  </si>
  <si>
    <t>6</t>
  </si>
  <si>
    <t>174101002</t>
  </si>
  <si>
    <t>Zásyp sypaninou so zhutnením jám, šachiet, rýh, zárezov alebo okolo objektov nad 100 do 1000 m3</t>
  </si>
  <si>
    <t>-1122899983</t>
  </si>
  <si>
    <t>"spätný zásyp spodnej stavby"</t>
  </si>
  <si>
    <t>141,05</t>
  </si>
  <si>
    <t>7</t>
  </si>
  <si>
    <t>175101200</t>
  </si>
  <si>
    <t>Obsyp objektov z lomového kameňa-ochrana spodnej stavby</t>
  </si>
  <si>
    <t>1631643864</t>
  </si>
  <si>
    <t>"lomový kameň-ochranný zásyp H=0,6 m</t>
  </si>
  <si>
    <t>33,12</t>
  </si>
  <si>
    <t>8</t>
  </si>
  <si>
    <t>175101202</t>
  </si>
  <si>
    <t>Obsyp objektov sypaninou z vhodných hornín 1 až 4 s prehodením sypaniny</t>
  </si>
  <si>
    <t>-1885960841</t>
  </si>
  <si>
    <t>"obsyp za oporami-nesúdržný materiál "</t>
  </si>
  <si>
    <t>37,2</t>
  </si>
  <si>
    <t>9</t>
  </si>
  <si>
    <t>2299421190</t>
  </si>
  <si>
    <t xml:space="preserve">Mikropilóty , komplet vrt,dodávka,montáž, priemer  168 mm   </t>
  </si>
  <si>
    <t>989668498</t>
  </si>
  <si>
    <t>10</t>
  </si>
  <si>
    <t>273311114</t>
  </si>
  <si>
    <t>Základové dosky mostných konštrukcií z betónu prostého tr. C 12/15</t>
  </si>
  <si>
    <t>2143928828</t>
  </si>
  <si>
    <t>11</t>
  </si>
  <si>
    <t>334323118</t>
  </si>
  <si>
    <t>Mostné piliere zo železového betónu tr C 30/37</t>
  </si>
  <si>
    <t>-1014996570</t>
  </si>
  <si>
    <t>12</t>
  </si>
  <si>
    <t>334351111</t>
  </si>
  <si>
    <t>Debnenie mostných konštrukcií-pilierov štvorcových a mnohouholníkových, výšky do 20 m, zhotovenie</t>
  </si>
  <si>
    <t>m2</t>
  </si>
  <si>
    <t>520083127</t>
  </si>
  <si>
    <t>13</t>
  </si>
  <si>
    <t>334351211</t>
  </si>
  <si>
    <t>Debnenie mostných konštrukcií-pilierov štvorcových a mnohouholníkových, výšky do 20 m, odstránenie</t>
  </si>
  <si>
    <t>933764387</t>
  </si>
  <si>
    <t>14</t>
  </si>
  <si>
    <t>334361116</t>
  </si>
  <si>
    <t>Výstuž mostných pilierov priemeru do 12 mm z ocele zn. 10505</t>
  </si>
  <si>
    <t>t</t>
  </si>
  <si>
    <t>-1734783857</t>
  </si>
  <si>
    <t>15</t>
  </si>
  <si>
    <t>334361316</t>
  </si>
  <si>
    <t>Výstuž mostných pilierov priemeru nad 12 mm z ocele zn. 10505</t>
  </si>
  <si>
    <t>1494657513</t>
  </si>
  <si>
    <t>16</t>
  </si>
  <si>
    <t>3481711110</t>
  </si>
  <si>
    <t>Osadenie a dodávka zábradlia oceľového na moste vrátane spojenia dielcov , vrát.povrch.úpravy</t>
  </si>
  <si>
    <t>-302255561</t>
  </si>
  <si>
    <t>72*2</t>
  </si>
  <si>
    <t>17</t>
  </si>
  <si>
    <t>421952211</t>
  </si>
  <si>
    <t>Drevená mostovka a podlahy s dodaním hmôt lávky a chodníka cestného mostu z dreva tvrdého z fošní</t>
  </si>
  <si>
    <t>-491977059</t>
  </si>
  <si>
    <t>18</t>
  </si>
  <si>
    <t>423321113</t>
  </si>
  <si>
    <t>Zabetónovanie s debnením a oddebnením, dutín a otvorov veľkosti jednotlivo do 0,1 m3</t>
  </si>
  <si>
    <t>-1163879555</t>
  </si>
  <si>
    <t>19</t>
  </si>
  <si>
    <t>4289411121</t>
  </si>
  <si>
    <t>Osadenie a dodávka mostného ložiska , pohyblivé</t>
  </si>
  <si>
    <t>ks</t>
  </si>
  <si>
    <t>869558334</t>
  </si>
  <si>
    <t>4289411122</t>
  </si>
  <si>
    <t>Osadenie a dodávka mostného ložiska , pevné</t>
  </si>
  <si>
    <t>-142266986</t>
  </si>
  <si>
    <t>21</t>
  </si>
  <si>
    <t>933903021</t>
  </si>
  <si>
    <t xml:space="preserve">Zaťažovacia skúška statická mosta </t>
  </si>
  <si>
    <t>-2077763640</t>
  </si>
  <si>
    <t>22</t>
  </si>
  <si>
    <t>9361721131</t>
  </si>
  <si>
    <t>Osadenie doplnkových oceľových konštrukcií - kotevný prvok pylona, podpera č. 1  , vrát.povrch.úpravy</t>
  </si>
  <si>
    <t>1463964817</t>
  </si>
  <si>
    <t>23</t>
  </si>
  <si>
    <t>9361721133</t>
  </si>
  <si>
    <t>Osadenie doplnkových oceľových konštrukcií - kotevný prvok hlavn.nosného tiahla , podpera č. 4 , vrát.povrch.úpravy</t>
  </si>
  <si>
    <t>104133478</t>
  </si>
  <si>
    <t>24</t>
  </si>
  <si>
    <t>9361721134</t>
  </si>
  <si>
    <t>Osadenie doplnkových oceľových konštrukcií - kotevný prvok hlavn.nosného tiahla , podpera č. 3 , vrát.povrch.úpravy</t>
  </si>
  <si>
    <t>2043530464</t>
  </si>
  <si>
    <t>25</t>
  </si>
  <si>
    <t>711111001</t>
  </si>
  <si>
    <t>Zhotovenie izolácie proti zemnej vlhkosti vodorovná náterom penetračným za studena</t>
  </si>
  <si>
    <t>-1940214076</t>
  </si>
  <si>
    <t>55</t>
  </si>
  <si>
    <t>26</t>
  </si>
  <si>
    <t>M</t>
  </si>
  <si>
    <t>1116315000</t>
  </si>
  <si>
    <t>Lak asfaltový ALP-PENETRAL v sudoch</t>
  </si>
  <si>
    <t>32</t>
  </si>
  <si>
    <t>395434412</t>
  </si>
  <si>
    <t>27</t>
  </si>
  <si>
    <t>711111002</t>
  </si>
  <si>
    <t>Zhotovenie izolácie proti zemnej vlhkosti vodorovná asfaltovým lakom za studena</t>
  </si>
  <si>
    <t>1919878750</t>
  </si>
  <si>
    <t>28</t>
  </si>
  <si>
    <t>1116315200</t>
  </si>
  <si>
    <t>Lak asfaltový ALN-RENOLAK  N v sudoch</t>
  </si>
  <si>
    <t>-1306134796</t>
  </si>
  <si>
    <t>29</t>
  </si>
  <si>
    <t>7675912100</t>
  </si>
  <si>
    <t>Montáž oceľovej mostovky S235 J2 , S355 J2 , vrát.povrch.úpravy</t>
  </si>
  <si>
    <t>-912702008</t>
  </si>
  <si>
    <t>30</t>
  </si>
  <si>
    <t>7675912101</t>
  </si>
  <si>
    <t>Montáž nosnej konštrukcie(závesný systém - S460 J2 ) , vrát.povrch.úpravy</t>
  </si>
  <si>
    <t>775548987</t>
  </si>
  <si>
    <t>31</t>
  </si>
  <si>
    <t>7675912102</t>
  </si>
  <si>
    <t>Montáž a dodávka oceľového pylonu Ø  400/16 mm , vrát.povrch.úpravy</t>
  </si>
  <si>
    <t>-1415095227</t>
  </si>
  <si>
    <t>210221009</t>
  </si>
  <si>
    <t>Bleskozvod - dodávka,montáž,revizia , komplet</t>
  </si>
  <si>
    <t>64</t>
  </si>
  <si>
    <t>-1551878537</t>
  </si>
  <si>
    <t>1) Súhrnný list stavby</t>
  </si>
  <si>
    <t>2) Rekapitulácia objektov</t>
  </si>
  <si>
    <t>/</t>
  </si>
  <si>
    <t>1) Krycí list rozpočtu</t>
  </si>
  <si>
    <t>2) Rekapitulácia rozpočtu</t>
  </si>
  <si>
    <t>3) Rozpočet</t>
  </si>
  <si>
    <t>Rekapitulácia stavby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</si>
</sst>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%"/>
    <numFmt numFmtId="165" formatCode="dd\.mm\.yyyy"/>
    <numFmt numFmtId="166" formatCode="#,##0.00000"/>
    <numFmt numFmtId="167" formatCode="#,##0.000"/>
  </numFmts>
  <fonts count="42" x14ac:knownFonts="1">
    <font>
      <sz val="8"/>
      <name val="Trebuchet MS"/>
      <family val="2"/>
    </font>
    <font>
      <sz val="8"/>
      <color rgb="FF969696"/>
      <name val="Trebuchet MS"/>
    </font>
    <font>
      <sz val="9"/>
      <name val="Trebuchet MS"/>
    </font>
    <font>
      <b/>
      <sz val="12"/>
      <name val="Trebuchet MS"/>
    </font>
    <font>
      <sz val="11"/>
      <name val="Trebuchet MS"/>
    </font>
    <font>
      <sz val="10"/>
      <name val="Trebuchet MS"/>
    </font>
    <font>
      <sz val="12"/>
      <color rgb="FF003366"/>
      <name val="Trebuchet MS"/>
    </font>
    <font>
      <sz val="10"/>
      <color rgb="FF003366"/>
      <name val="Trebuchet MS"/>
    </font>
    <font>
      <sz val="8"/>
      <color rgb="FF003366"/>
      <name val="Trebuchet MS"/>
    </font>
    <font>
      <sz val="8"/>
      <color rgb="FF800080"/>
      <name val="Trebuchet MS"/>
    </font>
    <font>
      <sz val="8"/>
      <color rgb="FF505050"/>
      <name val="Trebuchet MS"/>
    </font>
    <font>
      <sz val="8"/>
      <color rgb="FFFF0000"/>
      <name val="Trebuchet MS"/>
    </font>
    <font>
      <sz val="8"/>
      <color rgb="FFFAE682"/>
      <name val="Trebuchet MS"/>
    </font>
    <font>
      <sz val="8"/>
      <color rgb="FF3366FF"/>
      <name val="Trebuchet MS"/>
    </font>
    <font>
      <b/>
      <sz val="16"/>
      <name val="Trebuchet MS"/>
    </font>
    <font>
      <sz val="9"/>
      <color rgb="FF969696"/>
      <name val="Trebuchet MS"/>
    </font>
    <font>
      <sz val="10"/>
      <color rgb="FF464646"/>
      <name val="Trebuchet MS"/>
    </font>
    <font>
      <b/>
      <sz val="10"/>
      <name val="Trebuchet MS"/>
    </font>
    <font>
      <b/>
      <sz val="8"/>
      <color rgb="FF969696"/>
      <name val="Trebuchet MS"/>
    </font>
    <font>
      <b/>
      <sz val="10"/>
      <color rgb="FF464646"/>
      <name val="Trebuchet MS"/>
    </font>
    <font>
      <sz val="10"/>
      <color rgb="FF969696"/>
      <name val="Trebuchet MS"/>
    </font>
    <font>
      <b/>
      <sz val="9"/>
      <name val="Trebuchet MS"/>
    </font>
    <font>
      <sz val="12"/>
      <color rgb="FF969696"/>
      <name val="Trebuchet MS"/>
    </font>
    <font>
      <b/>
      <sz val="12"/>
      <color rgb="FF960000"/>
      <name val="Trebuchet MS"/>
    </font>
    <font>
      <sz val="12"/>
      <name val="Trebuchet MS"/>
    </font>
    <font>
      <b/>
      <sz val="11"/>
      <color rgb="FF003366"/>
      <name val="Trebuchet MS"/>
    </font>
    <font>
      <sz val="11"/>
      <color rgb="FF003366"/>
      <name val="Trebuchet MS"/>
    </font>
    <font>
      <sz val="11"/>
      <color rgb="FF969696"/>
      <name val="Trebuchet MS"/>
    </font>
    <font>
      <b/>
      <sz val="10"/>
      <color rgb="FF003366"/>
      <name val="Trebuchet MS"/>
    </font>
    <font>
      <b/>
      <sz val="12"/>
      <color rgb="FF800000"/>
      <name val="Trebuchet MS"/>
    </font>
    <font>
      <b/>
      <sz val="12"/>
      <color rgb="FF800000"/>
      <name val="Trebuchet MS"/>
    </font>
    <font>
      <sz val="9"/>
      <color rgb="FF000000"/>
      <name val="Trebuchet MS"/>
    </font>
    <font>
      <sz val="8"/>
      <color rgb="FF960000"/>
      <name val="Trebuchet MS"/>
    </font>
    <font>
      <b/>
      <sz val="8"/>
      <name val="Trebuchet MS"/>
    </font>
    <font>
      <sz val="8"/>
      <color rgb="FF800080"/>
      <name val="Trebuchet MS"/>
    </font>
    <font>
      <sz val="8"/>
      <color rgb="FFFF0000"/>
      <name val="Trebuchet MS"/>
    </font>
    <font>
      <i/>
      <sz val="8"/>
      <color rgb="FF0000FF"/>
      <name val="Trebuchet MS"/>
    </font>
    <font>
      <u/>
      <sz val="8"/>
      <color theme="10"/>
      <name val="Trebuchet MS"/>
      <family val="2"/>
    </font>
    <font>
      <sz val="18"/>
      <color theme="10"/>
      <name val="Wingdings 2"/>
      <family val="1"/>
      <charset val="2"/>
    </font>
    <font>
      <sz val="10"/>
      <color rgb="FF960000"/>
      <name val="Trebuchet MS"/>
      <family val="2"/>
    </font>
    <font>
      <sz val="10"/>
      <name val="Trebuchet MS"/>
      <family val="2"/>
    </font>
    <font>
      <u/>
      <sz val="10"/>
      <color theme="10"/>
      <name val="Trebuchet MS"/>
      <family val="2"/>
    </font>
  </fonts>
  <fills count="7">
    <fill>
      <patternFill patternType="none"/>
    </fill>
    <fill>
      <patternFill patternType="gray125"/>
    </fill>
    <fill>
      <patternFill patternType="solid">
        <fgColor rgb="FFFAE682"/>
      </patternFill>
    </fill>
    <fill>
      <patternFill patternType="solid">
        <fgColor rgb="FFC0C0C0"/>
      </patternFill>
    </fill>
    <fill>
      <patternFill patternType="solid">
        <fgColor rgb="FFBEBEBE"/>
      </patternFill>
    </fill>
    <fill>
      <patternFill patternType="solid">
        <fgColor rgb="FFD2D2D2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7" fillId="0" borderId="0" applyNumberFormat="0" applyFill="0" applyBorder="0" applyAlignment="0" applyProtection="0"/>
  </cellStyleXfs>
  <cellXfs count="274">
    <xf numFmtId="0" fontId="0" fillId="0" borderId="0" xfId="0"/>
    <xf numFmtId="0" fontId="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2" borderId="0" xfId="0" applyFont="1" applyFill="1" applyAlignment="1">
      <alignment horizontal="left" vertical="center"/>
    </xf>
    <xf numFmtId="0" fontId="0" fillId="2" borderId="0" xfId="0" applyFill="1"/>
    <xf numFmtId="0" fontId="12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13" fillId="0" borderId="0" xfId="0" applyFont="1" applyAlignment="1">
      <alignment horizontal="left" vertical="center"/>
    </xf>
    <xf numFmtId="0" fontId="15" fillId="0" borderId="0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top"/>
    </xf>
    <xf numFmtId="0" fontId="15" fillId="0" borderId="0" xfId="0" applyFont="1" applyBorder="1" applyAlignment="1">
      <alignment horizontal="left" vertical="center"/>
    </xf>
    <xf numFmtId="0" fontId="0" fillId="0" borderId="6" xfId="0" applyBorder="1"/>
    <xf numFmtId="0" fontId="16" fillId="0" borderId="0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17" fillId="0" borderId="7" xfId="0" applyFont="1" applyBorder="1" applyAlignment="1">
      <alignment horizontal="left" vertical="center"/>
    </xf>
    <xf numFmtId="0" fontId="0" fillId="0" borderId="7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left" vertical="center"/>
    </xf>
    <xf numFmtId="164" fontId="1" fillId="0" borderId="0" xfId="0" applyNumberFormat="1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0" fontId="0" fillId="4" borderId="0" xfId="0" applyFont="1" applyFill="1" applyBorder="1" applyAlignment="1">
      <alignment vertical="center"/>
    </xf>
    <xf numFmtId="0" fontId="3" fillId="4" borderId="8" xfId="0" applyFont="1" applyFill="1" applyBorder="1" applyAlignment="1">
      <alignment horizontal="left" vertical="center"/>
    </xf>
    <xf numFmtId="0" fontId="0" fillId="4" borderId="9" xfId="0" applyFont="1" applyFill="1" applyBorder="1" applyAlignment="1">
      <alignment vertical="center"/>
    </xf>
    <xf numFmtId="0" fontId="3" fillId="4" borderId="9" xfId="0" applyFont="1" applyFill="1" applyBorder="1" applyAlignment="1">
      <alignment horizontal="center" vertical="center"/>
    </xf>
    <xf numFmtId="0" fontId="19" fillId="0" borderId="11" xfId="0" applyFont="1" applyBorder="1" applyAlignment="1">
      <alignment horizontal="left"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0" fillId="0" borderId="14" xfId="0" applyBorder="1"/>
    <xf numFmtId="0" fontId="0" fillId="0" borderId="15" xfId="0" applyBorder="1"/>
    <xf numFmtId="0" fontId="20" fillId="0" borderId="16" xfId="0" applyFont="1" applyBorder="1" applyAlignment="1">
      <alignment horizontal="left" vertical="center"/>
    </xf>
    <xf numFmtId="0" fontId="0" fillId="0" borderId="17" xfId="0" applyFont="1" applyBorder="1" applyAlignment="1">
      <alignment vertical="center"/>
    </xf>
    <xf numFmtId="0" fontId="20" fillId="0" borderId="17" xfId="0" applyFont="1" applyBorder="1" applyAlignment="1">
      <alignment horizontal="left" vertical="center"/>
    </xf>
    <xf numFmtId="0" fontId="0" fillId="0" borderId="18" xfId="0" applyFont="1" applyBorder="1" applyAlignment="1">
      <alignment vertical="center"/>
    </xf>
    <xf numFmtId="0" fontId="0" fillId="0" borderId="19" xfId="0" applyFont="1" applyBorder="1" applyAlignment="1">
      <alignment vertical="center"/>
    </xf>
    <xf numFmtId="0" fontId="0" fillId="0" borderId="20" xfId="0" applyFont="1" applyBorder="1" applyAlignment="1">
      <alignment vertical="center"/>
    </xf>
    <xf numFmtId="0" fontId="0" fillId="0" borderId="21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21" fillId="0" borderId="0" xfId="0" applyFont="1" applyBorder="1" applyAlignment="1">
      <alignment vertical="center"/>
    </xf>
    <xf numFmtId="165" fontId="2" fillId="0" borderId="0" xfId="0" applyNumberFormat="1" applyFont="1" applyBorder="1" applyAlignment="1">
      <alignment horizontal="left" vertical="center"/>
    </xf>
    <xf numFmtId="0" fontId="0" fillId="0" borderId="15" xfId="0" applyFont="1" applyBorder="1" applyAlignment="1">
      <alignment vertical="center"/>
    </xf>
    <xf numFmtId="0" fontId="0" fillId="5" borderId="9" xfId="0" applyFont="1" applyFill="1" applyBorder="1" applyAlignment="1">
      <alignment vertical="center"/>
    </xf>
    <xf numFmtId="0" fontId="15" fillId="0" borderId="22" xfId="0" applyFont="1" applyBorder="1" applyAlignment="1">
      <alignment horizontal="center" vertical="center" wrapText="1"/>
    </xf>
    <xf numFmtId="0" fontId="15" fillId="0" borderId="23" xfId="0" applyFont="1" applyBorder="1" applyAlignment="1">
      <alignment horizontal="center" vertical="center" wrapText="1"/>
    </xf>
    <xf numFmtId="0" fontId="15" fillId="0" borderId="24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23" fillId="0" borderId="0" xfId="0" applyFont="1" applyBorder="1" applyAlignment="1">
      <alignment horizontal="left" vertical="center"/>
    </xf>
    <xf numFmtId="0" fontId="23" fillId="0" borderId="0" xfId="0" applyFont="1" applyBorder="1" applyAlignment="1">
      <alignment vertical="center"/>
    </xf>
    <xf numFmtId="4" fontId="22" fillId="0" borderId="14" xfId="0" applyNumberFormat="1" applyFont="1" applyBorder="1" applyAlignment="1">
      <alignment vertical="center"/>
    </xf>
    <xf numFmtId="4" fontId="22" fillId="0" borderId="0" xfId="0" applyNumberFormat="1" applyFont="1" applyBorder="1" applyAlignment="1">
      <alignment vertical="center"/>
    </xf>
    <xf numFmtId="166" fontId="22" fillId="0" borderId="0" xfId="0" applyNumberFormat="1" applyFont="1" applyBorder="1" applyAlignment="1">
      <alignment vertical="center"/>
    </xf>
    <xf numFmtId="4" fontId="22" fillId="0" borderId="15" xfId="0" applyNumberFormat="1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4" fillId="0" borderId="4" xfId="0" applyFont="1" applyBorder="1" applyAlignment="1">
      <alignment vertical="center"/>
    </xf>
    <xf numFmtId="0" fontId="25" fillId="0" borderId="0" xfId="0" applyFont="1" applyBorder="1" applyAlignment="1">
      <alignment vertical="center"/>
    </xf>
    <xf numFmtId="0" fontId="26" fillId="0" borderId="0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4" fontId="27" fillId="0" borderId="14" xfId="0" applyNumberFormat="1" applyFont="1" applyBorder="1" applyAlignment="1">
      <alignment vertical="center"/>
    </xf>
    <xf numFmtId="4" fontId="27" fillId="0" borderId="0" xfId="0" applyNumberFormat="1" applyFont="1" applyBorder="1" applyAlignment="1">
      <alignment vertical="center"/>
    </xf>
    <xf numFmtId="166" fontId="27" fillId="0" borderId="0" xfId="0" applyNumberFormat="1" applyFont="1" applyBorder="1" applyAlignment="1">
      <alignment vertical="center"/>
    </xf>
    <xf numFmtId="4" fontId="27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5" fillId="0" borderId="4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4" fontId="20" fillId="0" borderId="14" xfId="0" applyNumberFormat="1" applyFont="1" applyBorder="1" applyAlignment="1">
      <alignment vertical="center"/>
    </xf>
    <xf numFmtId="4" fontId="20" fillId="0" borderId="0" xfId="0" applyNumberFormat="1" applyFont="1" applyBorder="1" applyAlignment="1">
      <alignment vertical="center"/>
    </xf>
    <xf numFmtId="166" fontId="20" fillId="0" borderId="0" xfId="0" applyNumberFormat="1" applyFont="1" applyBorder="1" applyAlignment="1">
      <alignment vertical="center"/>
    </xf>
    <xf numFmtId="4" fontId="20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4" fontId="20" fillId="0" borderId="16" xfId="0" applyNumberFormat="1" applyFont="1" applyBorder="1" applyAlignment="1">
      <alignment vertical="center"/>
    </xf>
    <xf numFmtId="4" fontId="20" fillId="0" borderId="17" xfId="0" applyNumberFormat="1" applyFont="1" applyBorder="1" applyAlignment="1">
      <alignment vertical="center"/>
    </xf>
    <xf numFmtId="166" fontId="20" fillId="0" borderId="17" xfId="0" applyNumberFormat="1" applyFont="1" applyBorder="1" applyAlignment="1">
      <alignment vertical="center"/>
    </xf>
    <xf numFmtId="4" fontId="20" fillId="0" borderId="18" xfId="0" applyNumberFormat="1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23" fillId="5" borderId="0" xfId="0" applyFont="1" applyFill="1" applyBorder="1" applyAlignment="1">
      <alignment horizontal="left" vertical="center"/>
    </xf>
    <xf numFmtId="0" fontId="0" fillId="5" borderId="0" xfId="0" applyFont="1" applyFill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right" vertical="center"/>
    </xf>
    <xf numFmtId="0" fontId="3" fillId="5" borderId="8" xfId="0" applyFont="1" applyFill="1" applyBorder="1" applyAlignment="1">
      <alignment horizontal="left" vertical="center"/>
    </xf>
    <xf numFmtId="0" fontId="3" fillId="5" borderId="9" xfId="0" applyFont="1" applyFill="1" applyBorder="1" applyAlignment="1">
      <alignment horizontal="right" vertical="center"/>
    </xf>
    <xf numFmtId="0" fontId="3" fillId="5" borderId="9" xfId="0" applyFont="1" applyFill="1" applyBorder="1" applyAlignment="1">
      <alignment horizontal="center" vertical="center"/>
    </xf>
    <xf numFmtId="0" fontId="29" fillId="0" borderId="0" xfId="0" applyFont="1" applyBorder="1" applyAlignment="1">
      <alignment horizontal="left" vertical="center"/>
    </xf>
    <xf numFmtId="0" fontId="6" fillId="0" borderId="4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6" fillId="0" borderId="5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7" fillId="0" borderId="0" xfId="0" applyFont="1" applyBorder="1" applyAlignment="1">
      <alignment horizontal="left" vertical="center"/>
    </xf>
    <xf numFmtId="0" fontId="7" fillId="0" borderId="5" xfId="0" applyFont="1" applyBorder="1" applyAlignment="1">
      <alignment vertical="center"/>
    </xf>
    <xf numFmtId="0" fontId="0" fillId="0" borderId="25" xfId="0" applyFont="1" applyBorder="1" applyAlignment="1">
      <alignment vertical="center"/>
    </xf>
    <xf numFmtId="0" fontId="15" fillId="0" borderId="25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 wrapText="1"/>
    </xf>
    <xf numFmtId="0" fontId="2" fillId="5" borderId="22" xfId="0" applyFont="1" applyFill="1" applyBorder="1" applyAlignment="1">
      <alignment horizontal="center" vertical="center" wrapText="1"/>
    </xf>
    <xf numFmtId="0" fontId="2" fillId="5" borderId="23" xfId="0" applyFont="1" applyFill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166" fontId="32" fillId="0" borderId="12" xfId="0" applyNumberFormat="1" applyFont="1" applyBorder="1" applyAlignment="1"/>
    <xf numFmtId="166" fontId="32" fillId="0" borderId="13" xfId="0" applyNumberFormat="1" applyFont="1" applyBorder="1" applyAlignment="1"/>
    <xf numFmtId="167" fontId="33" fillId="0" borderId="0" xfId="0" applyNumberFormat="1" applyFont="1" applyAlignment="1">
      <alignment vertical="center"/>
    </xf>
    <xf numFmtId="0" fontId="8" fillId="0" borderId="4" xfId="0" applyFont="1" applyBorder="1" applyAlignment="1"/>
    <xf numFmtId="0" fontId="8" fillId="0" borderId="0" xfId="0" applyFont="1" applyBorder="1" applyAlignment="1"/>
    <xf numFmtId="0" fontId="6" fillId="0" borderId="0" xfId="0" applyFont="1" applyBorder="1" applyAlignment="1">
      <alignment horizontal="left"/>
    </xf>
    <xf numFmtId="0" fontId="8" fillId="0" borderId="5" xfId="0" applyFont="1" applyBorder="1" applyAlignment="1"/>
    <xf numFmtId="0" fontId="8" fillId="0" borderId="14" xfId="0" applyFont="1" applyBorder="1" applyAlignment="1"/>
    <xf numFmtId="166" fontId="8" fillId="0" borderId="0" xfId="0" applyNumberFormat="1" applyFont="1" applyBorder="1" applyAlignment="1"/>
    <xf numFmtId="166" fontId="8" fillId="0" borderId="15" xfId="0" applyNumberFormat="1" applyFont="1" applyBorder="1" applyAlignment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167" fontId="8" fillId="0" borderId="0" xfId="0" applyNumberFormat="1" applyFont="1" applyAlignment="1">
      <alignment vertical="center"/>
    </xf>
    <xf numFmtId="0" fontId="7" fillId="0" borderId="0" xfId="0" applyFont="1" applyBorder="1" applyAlignment="1">
      <alignment horizontal="left"/>
    </xf>
    <xf numFmtId="0" fontId="0" fillId="0" borderId="4" xfId="0" applyFont="1" applyBorder="1" applyAlignment="1" applyProtection="1">
      <alignment vertical="center"/>
      <protection locked="0"/>
    </xf>
    <xf numFmtId="0" fontId="0" fillId="0" borderId="25" xfId="0" applyFont="1" applyBorder="1" applyAlignment="1" applyProtection="1">
      <alignment horizontal="center" vertical="center"/>
      <protection locked="0"/>
    </xf>
    <xf numFmtId="49" fontId="0" fillId="0" borderId="25" xfId="0" applyNumberFormat="1" applyFont="1" applyBorder="1" applyAlignment="1" applyProtection="1">
      <alignment horizontal="left" vertical="center" wrapText="1"/>
      <protection locked="0"/>
    </xf>
    <xf numFmtId="0" fontId="0" fillId="0" borderId="25" xfId="0" applyFont="1" applyBorder="1" applyAlignment="1" applyProtection="1">
      <alignment horizontal="center" vertical="center" wrapText="1"/>
      <protection locked="0"/>
    </xf>
    <xf numFmtId="167" fontId="0" fillId="0" borderId="25" xfId="0" applyNumberFormat="1" applyFont="1" applyBorder="1" applyAlignment="1" applyProtection="1">
      <alignment vertical="center"/>
      <protection locked="0"/>
    </xf>
    <xf numFmtId="0" fontId="0" fillId="0" borderId="5" xfId="0" applyFont="1" applyBorder="1" applyAlignment="1" applyProtection="1">
      <alignment vertical="center"/>
      <protection locked="0"/>
    </xf>
    <xf numFmtId="0" fontId="1" fillId="0" borderId="25" xfId="0" applyFont="1" applyBorder="1" applyAlignment="1">
      <alignment horizontal="left" vertical="center"/>
    </xf>
    <xf numFmtId="166" fontId="1" fillId="0" borderId="0" xfId="0" applyNumberFormat="1" applyFont="1" applyBorder="1" applyAlignment="1">
      <alignment vertical="center"/>
    </xf>
    <xf numFmtId="166" fontId="1" fillId="0" borderId="15" xfId="0" applyNumberFormat="1" applyFont="1" applyBorder="1" applyAlignment="1">
      <alignment vertical="center"/>
    </xf>
    <xf numFmtId="4" fontId="0" fillId="0" borderId="0" xfId="0" applyNumberFormat="1" applyFont="1" applyAlignment="1">
      <alignment vertical="center"/>
    </xf>
    <xf numFmtId="167" fontId="0" fillId="0" borderId="0" xfId="0" applyNumberFormat="1" applyFont="1" applyAlignment="1">
      <alignment vertical="center"/>
    </xf>
    <xf numFmtId="0" fontId="1" fillId="0" borderId="17" xfId="0" applyFont="1" applyBorder="1" applyAlignment="1">
      <alignment horizontal="center" vertical="center"/>
    </xf>
    <xf numFmtId="166" fontId="1" fillId="0" borderId="17" xfId="0" applyNumberFormat="1" applyFont="1" applyBorder="1" applyAlignment="1">
      <alignment vertical="center"/>
    </xf>
    <xf numFmtId="166" fontId="1" fillId="0" borderId="18" xfId="0" applyNumberFormat="1" applyFont="1" applyBorder="1" applyAlignment="1">
      <alignment vertical="center"/>
    </xf>
    <xf numFmtId="0" fontId="9" fillId="0" borderId="4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34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9" fillId="0" borderId="5" xfId="0" applyFont="1" applyBorder="1" applyAlignment="1">
      <alignment vertical="center"/>
    </xf>
    <xf numFmtId="0" fontId="9" fillId="0" borderId="14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9" fillId="0" borderId="0" xfId="0" applyFont="1" applyAlignment="1">
      <alignment horizontal="left" vertical="center"/>
    </xf>
    <xf numFmtId="0" fontId="10" fillId="0" borderId="4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167" fontId="10" fillId="0" borderId="0" xfId="0" applyNumberFormat="1" applyFont="1" applyBorder="1" applyAlignment="1">
      <alignment vertical="center"/>
    </xf>
    <xf numFmtId="0" fontId="10" fillId="0" borderId="5" xfId="0" applyFont="1" applyBorder="1" applyAlignment="1">
      <alignment vertical="center"/>
    </xf>
    <xf numFmtId="0" fontId="10" fillId="0" borderId="14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1" fillId="0" borderId="4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35" fillId="0" borderId="0" xfId="0" applyFont="1" applyBorder="1" applyAlignment="1">
      <alignment horizontal="left" vertical="center"/>
    </xf>
    <xf numFmtId="167" fontId="11" fillId="0" borderId="0" xfId="0" applyNumberFormat="1" applyFont="1" applyBorder="1" applyAlignment="1">
      <alignment vertical="center"/>
    </xf>
    <xf numFmtId="0" fontId="11" fillId="0" borderId="5" xfId="0" applyFont="1" applyBorder="1" applyAlignment="1">
      <alignment vertical="center"/>
    </xf>
    <xf numFmtId="0" fontId="11" fillId="0" borderId="14" xfId="0" applyFont="1" applyBorder="1" applyAlignment="1">
      <alignment vertical="center"/>
    </xf>
    <xf numFmtId="0" fontId="11" fillId="0" borderId="15" xfId="0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36" fillId="0" borderId="25" xfId="0" applyFont="1" applyBorder="1" applyAlignment="1" applyProtection="1">
      <alignment horizontal="center" vertical="center"/>
      <protection locked="0"/>
    </xf>
    <xf numFmtId="49" fontId="36" fillId="0" borderId="25" xfId="0" applyNumberFormat="1" applyFont="1" applyBorder="1" applyAlignment="1" applyProtection="1">
      <alignment horizontal="left" vertical="center" wrapText="1"/>
      <protection locked="0"/>
    </xf>
    <xf numFmtId="0" fontId="36" fillId="0" borderId="25" xfId="0" applyFont="1" applyBorder="1" applyAlignment="1" applyProtection="1">
      <alignment horizontal="center" vertical="center" wrapText="1"/>
      <protection locked="0"/>
    </xf>
    <xf numFmtId="167" fontId="36" fillId="0" borderId="25" xfId="0" applyNumberFormat="1" applyFont="1" applyBorder="1" applyAlignment="1" applyProtection="1">
      <alignment vertical="center"/>
      <protection locked="0"/>
    </xf>
    <xf numFmtId="0" fontId="38" fillId="0" borderId="0" xfId="1" applyFont="1" applyAlignment="1">
      <alignment horizontal="center" vertical="center"/>
    </xf>
    <xf numFmtId="0" fontId="12" fillId="2" borderId="0" xfId="0" applyFont="1" applyFill="1" applyAlignment="1" applyProtection="1">
      <alignment horizontal="left" vertical="center"/>
    </xf>
    <xf numFmtId="0" fontId="40" fillId="2" borderId="0" xfId="0" applyFont="1" applyFill="1" applyAlignment="1" applyProtection="1">
      <alignment vertical="center"/>
    </xf>
    <xf numFmtId="0" fontId="39" fillId="2" borderId="0" xfId="0" applyFont="1" applyFill="1" applyAlignment="1" applyProtection="1">
      <alignment horizontal="left" vertical="center"/>
    </xf>
    <xf numFmtId="0" fontId="41" fillId="2" borderId="0" xfId="1" applyFont="1" applyFill="1" applyAlignment="1" applyProtection="1">
      <alignment vertical="center"/>
    </xf>
    <xf numFmtId="0" fontId="0" fillId="2" borderId="0" xfId="0" applyFill="1" applyProtection="1"/>
    <xf numFmtId="164" fontId="1" fillId="0" borderId="0" xfId="0" applyNumberFormat="1" applyFont="1" applyBorder="1" applyAlignment="1">
      <alignment vertical="center"/>
    </xf>
    <xf numFmtId="0" fontId="1" fillId="0" borderId="0" xfId="0" applyFont="1" applyBorder="1" applyAlignment="1">
      <alignment vertical="center"/>
    </xf>
    <xf numFmtId="4" fontId="18" fillId="0" borderId="0" xfId="0" applyNumberFormat="1" applyFont="1" applyBorder="1" applyAlignment="1">
      <alignment vertical="center"/>
    </xf>
    <xf numFmtId="0" fontId="13" fillId="0" borderId="0" xfId="0" applyFont="1" applyBorder="1" applyAlignment="1">
      <alignment horizontal="center" vertical="center"/>
    </xf>
    <xf numFmtId="0" fontId="0" fillId="0" borderId="0" xfId="0"/>
    <xf numFmtId="0" fontId="14" fillId="0" borderId="0" xfId="0" applyFont="1" applyBorder="1" applyAlignment="1">
      <alignment horizontal="center" vertical="center"/>
    </xf>
    <xf numFmtId="0" fontId="0" fillId="0" borderId="0" xfId="0" applyBorder="1"/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center" wrapText="1"/>
    </xf>
    <xf numFmtId="0" fontId="2" fillId="5" borderId="8" xfId="0" applyFont="1" applyFill="1" applyBorder="1" applyAlignment="1">
      <alignment horizontal="center" vertical="center"/>
    </xf>
    <xf numFmtId="0" fontId="0" fillId="5" borderId="9" xfId="0" applyFont="1" applyFill="1" applyBorder="1" applyAlignment="1">
      <alignment vertical="center"/>
    </xf>
    <xf numFmtId="0" fontId="2" fillId="5" borderId="9" xfId="0" applyFont="1" applyFill="1" applyBorder="1" applyAlignment="1">
      <alignment horizontal="center" vertical="center"/>
    </xf>
    <xf numFmtId="0" fontId="0" fillId="5" borderId="10" xfId="0" applyFont="1" applyFill="1" applyBorder="1" applyAlignment="1">
      <alignment vertical="center"/>
    </xf>
    <xf numFmtId="0" fontId="3" fillId="4" borderId="9" xfId="0" applyFont="1" applyFill="1" applyBorder="1" applyAlignment="1">
      <alignment horizontal="left" vertical="center"/>
    </xf>
    <xf numFmtId="0" fontId="0" fillId="4" borderId="9" xfId="0" applyFont="1" applyFill="1" applyBorder="1" applyAlignment="1">
      <alignment vertical="center"/>
    </xf>
    <xf numFmtId="4" fontId="3" fillId="4" borderId="9" xfId="0" applyNumberFormat="1" applyFont="1" applyFill="1" applyBorder="1" applyAlignment="1">
      <alignment vertical="center"/>
    </xf>
    <xf numFmtId="0" fontId="0" fillId="4" borderId="10" xfId="0" applyFont="1" applyFill="1" applyBorder="1" applyAlignment="1">
      <alignment vertical="center"/>
    </xf>
    <xf numFmtId="0" fontId="0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8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vertical="center"/>
    </xf>
    <xf numFmtId="4" fontId="23" fillId="0" borderId="0" xfId="0" applyNumberFormat="1" applyFont="1" applyBorder="1" applyAlignment="1">
      <alignment horizontal="right" vertical="center"/>
    </xf>
    <xf numFmtId="4" fontId="23" fillId="0" borderId="0" xfId="0" applyNumberFormat="1" applyFont="1" applyBorder="1" applyAlignment="1">
      <alignment vertical="center"/>
    </xf>
    <xf numFmtId="4" fontId="26" fillId="0" borderId="0" xfId="0" applyNumberFormat="1" applyFont="1" applyBorder="1" applyAlignment="1">
      <alignment vertical="center"/>
    </xf>
    <xf numFmtId="0" fontId="26" fillId="0" borderId="0" xfId="0" applyFont="1" applyBorder="1" applyAlignment="1">
      <alignment vertical="center"/>
    </xf>
    <xf numFmtId="4" fontId="26" fillId="0" borderId="0" xfId="0" applyNumberFormat="1" applyFont="1" applyBorder="1" applyAlignment="1">
      <alignment horizontal="right" vertical="center"/>
    </xf>
    <xf numFmtId="0" fontId="25" fillId="0" borderId="0" xfId="0" applyFont="1" applyBorder="1" applyAlignment="1">
      <alignment horizontal="left" vertical="center" wrapText="1"/>
    </xf>
    <xf numFmtId="4" fontId="7" fillId="0" borderId="0" xfId="0" applyNumberFormat="1" applyFont="1" applyBorder="1" applyAlignment="1">
      <alignment vertical="center"/>
    </xf>
    <xf numFmtId="4" fontId="23" fillId="5" borderId="0" xfId="0" applyNumberFormat="1" applyFont="1" applyFill="1" applyBorder="1" applyAlignment="1">
      <alignment vertical="center"/>
    </xf>
    <xf numFmtId="0" fontId="13" fillId="3" borderId="0" xfId="0" applyFont="1" applyFill="1" applyAlignment="1">
      <alignment horizontal="center" vertical="center"/>
    </xf>
    <xf numFmtId="0" fontId="22" fillId="0" borderId="11" xfId="0" applyFont="1" applyBorder="1" applyAlignment="1">
      <alignment horizontal="center" vertical="center"/>
    </xf>
    <xf numFmtId="0" fontId="0" fillId="0" borderId="12" xfId="0" applyFont="1" applyBorder="1" applyAlignment="1">
      <alignment vertical="center"/>
    </xf>
    <xf numFmtId="0" fontId="0" fillId="0" borderId="14" xfId="0" applyFont="1" applyBorder="1" applyAlignment="1">
      <alignment vertical="center"/>
    </xf>
    <xf numFmtId="4" fontId="5" fillId="0" borderId="0" xfId="0" applyNumberFormat="1" applyFont="1" applyBorder="1" applyAlignment="1">
      <alignment vertical="center"/>
    </xf>
    <xf numFmtId="4" fontId="17" fillId="0" borderId="7" xfId="0" applyNumberFormat="1" applyFont="1" applyBorder="1" applyAlignment="1">
      <alignment vertical="center"/>
    </xf>
    <xf numFmtId="0" fontId="0" fillId="0" borderId="7" xfId="0" applyFont="1" applyBorder="1" applyAlignment="1">
      <alignment vertical="center"/>
    </xf>
    <xf numFmtId="0" fontId="15" fillId="0" borderId="0" xfId="0" applyFont="1" applyBorder="1" applyAlignment="1">
      <alignment horizontal="left" vertical="center" wrapText="1"/>
    </xf>
    <xf numFmtId="165" fontId="2" fillId="0" borderId="0" xfId="0" applyNumberFormat="1" applyFont="1" applyBorder="1" applyAlignment="1">
      <alignment horizontal="left" vertical="center"/>
    </xf>
    <xf numFmtId="4" fontId="17" fillId="0" borderId="0" xfId="0" applyNumberFormat="1" applyFont="1" applyBorder="1" applyAlignment="1">
      <alignment vertical="center"/>
    </xf>
    <xf numFmtId="4" fontId="1" fillId="0" borderId="0" xfId="0" applyNumberFormat="1" applyFont="1" applyBorder="1" applyAlignment="1">
      <alignment vertical="center"/>
    </xf>
    <xf numFmtId="4" fontId="3" fillId="5" borderId="9" xfId="0" applyNumberFormat="1" applyFont="1" applyFill="1" applyBorder="1" applyAlignment="1">
      <alignment vertical="center"/>
    </xf>
    <xf numFmtId="0" fontId="2" fillId="5" borderId="0" xfId="0" applyFont="1" applyFill="1" applyBorder="1" applyAlignment="1">
      <alignment horizontal="center" vertical="center"/>
    </xf>
    <xf numFmtId="0" fontId="0" fillId="5" borderId="0" xfId="0" applyFont="1" applyFill="1" applyBorder="1" applyAlignment="1">
      <alignment vertical="center"/>
    </xf>
    <xf numFmtId="4" fontId="6" fillId="0" borderId="0" xfId="0" applyNumberFormat="1" applyFont="1" applyBorder="1" applyAlignment="1">
      <alignment vertical="center"/>
    </xf>
    <xf numFmtId="0" fontId="6" fillId="0" borderId="0" xfId="0" applyFont="1" applyBorder="1" applyAlignment="1">
      <alignment vertical="center"/>
    </xf>
    <xf numFmtId="4" fontId="30" fillId="0" borderId="0" xfId="0" applyNumberFormat="1" applyFont="1" applyBorder="1" applyAlignment="1">
      <alignment vertical="center"/>
    </xf>
    <xf numFmtId="0" fontId="0" fillId="0" borderId="25" xfId="0" applyFont="1" applyBorder="1" applyAlignment="1" applyProtection="1">
      <alignment horizontal="left" vertical="center" wrapText="1"/>
      <protection locked="0"/>
    </xf>
    <xf numFmtId="0" fontId="0" fillId="0" borderId="25" xfId="0" applyFont="1" applyBorder="1" applyAlignment="1" applyProtection="1">
      <alignment vertical="center"/>
      <protection locked="0"/>
    </xf>
    <xf numFmtId="167" fontId="0" fillId="6" borderId="25" xfId="0" applyNumberFormat="1" applyFont="1" applyFill="1" applyBorder="1" applyAlignment="1" applyProtection="1">
      <alignment vertical="center"/>
      <protection locked="0"/>
    </xf>
    <xf numFmtId="0" fontId="0" fillId="6" borderId="25" xfId="0" applyFont="1" applyFill="1" applyBorder="1" applyAlignment="1" applyProtection="1">
      <alignment vertical="center"/>
      <protection locked="0"/>
    </xf>
    <xf numFmtId="167" fontId="0" fillId="0" borderId="25" xfId="0" applyNumberFormat="1" applyFont="1" applyBorder="1" applyAlignment="1" applyProtection="1">
      <alignment vertical="center"/>
      <protection locked="0"/>
    </xf>
    <xf numFmtId="167" fontId="6" fillId="0" borderId="23" xfId="0" applyNumberFormat="1" applyFont="1" applyBorder="1" applyAlignment="1"/>
    <xf numFmtId="167" fontId="6" fillId="0" borderId="23" xfId="0" applyNumberFormat="1" applyFont="1" applyBorder="1" applyAlignment="1">
      <alignment vertical="center"/>
    </xf>
    <xf numFmtId="0" fontId="41" fillId="2" borderId="0" xfId="1" applyFont="1" applyFill="1" applyAlignment="1" applyProtection="1">
      <alignment horizontal="center" vertical="center"/>
    </xf>
    <xf numFmtId="0" fontId="2" fillId="5" borderId="23" xfId="0" applyFont="1" applyFill="1" applyBorder="1" applyAlignment="1">
      <alignment horizontal="center" vertical="center" wrapText="1"/>
    </xf>
    <xf numFmtId="0" fontId="0" fillId="5" borderId="23" xfId="0" applyFont="1" applyFill="1" applyBorder="1" applyAlignment="1">
      <alignment horizontal="center" vertical="center" wrapText="1"/>
    </xf>
    <xf numFmtId="0" fontId="31" fillId="5" borderId="23" xfId="0" applyFont="1" applyFill="1" applyBorder="1" applyAlignment="1">
      <alignment horizontal="center" vertical="center" wrapText="1"/>
    </xf>
    <xf numFmtId="0" fontId="0" fillId="5" borderId="24" xfId="0" applyFont="1" applyFill="1" applyBorder="1" applyAlignment="1">
      <alignment horizontal="center" vertical="center" wrapText="1"/>
    </xf>
    <xf numFmtId="167" fontId="23" fillId="0" borderId="12" xfId="0" applyNumberFormat="1" applyFont="1" applyBorder="1" applyAlignment="1"/>
    <xf numFmtId="167" fontId="3" fillId="0" borderId="12" xfId="0" applyNumberFormat="1" applyFont="1" applyBorder="1" applyAlignment="1">
      <alignment vertical="center"/>
    </xf>
    <xf numFmtId="167" fontId="6" fillId="0" borderId="0" xfId="0" applyNumberFormat="1" applyFont="1" applyBorder="1" applyAlignment="1"/>
    <xf numFmtId="167" fontId="6" fillId="0" borderId="0" xfId="0" applyNumberFormat="1" applyFont="1" applyBorder="1" applyAlignment="1">
      <alignment vertical="center"/>
    </xf>
    <xf numFmtId="167" fontId="7" fillId="0" borderId="17" xfId="0" applyNumberFormat="1" applyFont="1" applyBorder="1" applyAlignment="1"/>
    <xf numFmtId="167" fontId="7" fillId="0" borderId="17" xfId="0" applyNumberFormat="1" applyFont="1" applyBorder="1" applyAlignment="1">
      <alignment vertical="center"/>
    </xf>
    <xf numFmtId="0" fontId="34" fillId="0" borderId="12" xfId="0" applyFont="1" applyBorder="1" applyAlignment="1">
      <alignment horizontal="left" vertical="center" wrapText="1"/>
    </xf>
    <xf numFmtId="0" fontId="9" fillId="0" borderId="0" xfId="0" applyFont="1" applyBorder="1" applyAlignment="1">
      <alignment vertical="center"/>
    </xf>
    <xf numFmtId="0" fontId="10" fillId="0" borderId="0" xfId="0" applyFont="1" applyBorder="1" applyAlignment="1">
      <alignment horizontal="left" vertical="center" wrapText="1"/>
    </xf>
    <xf numFmtId="0" fontId="10" fillId="0" borderId="0" xfId="0" applyFont="1" applyBorder="1" applyAlignment="1">
      <alignment vertical="center"/>
    </xf>
    <xf numFmtId="0" fontId="34" fillId="0" borderId="0" xfId="0" applyFont="1" applyBorder="1" applyAlignment="1">
      <alignment horizontal="left" vertical="center" wrapText="1"/>
    </xf>
    <xf numFmtId="0" fontId="35" fillId="0" borderId="0" xfId="0" applyFont="1" applyBorder="1" applyAlignment="1">
      <alignment horizontal="left" vertical="center" wrapText="1"/>
    </xf>
    <xf numFmtId="0" fontId="11" fillId="0" borderId="0" xfId="0" applyFont="1" applyBorder="1" applyAlignment="1">
      <alignment vertical="center"/>
    </xf>
    <xf numFmtId="167" fontId="7" fillId="0" borderId="23" xfId="0" applyNumberFormat="1" applyFont="1" applyBorder="1" applyAlignment="1"/>
    <xf numFmtId="167" fontId="7" fillId="0" borderId="23" xfId="0" applyNumberFormat="1" applyFont="1" applyBorder="1" applyAlignment="1">
      <alignment vertical="center"/>
    </xf>
    <xf numFmtId="0" fontId="10" fillId="0" borderId="12" xfId="0" applyFont="1" applyBorder="1" applyAlignment="1">
      <alignment horizontal="left" vertical="center" wrapText="1"/>
    </xf>
    <xf numFmtId="0" fontId="36" fillId="0" borderId="25" xfId="0" applyFont="1" applyBorder="1" applyAlignment="1" applyProtection="1">
      <alignment horizontal="left" vertical="center" wrapText="1"/>
      <protection locked="0"/>
    </xf>
    <xf numFmtId="0" fontId="36" fillId="0" borderId="25" xfId="0" applyFont="1" applyBorder="1" applyAlignment="1" applyProtection="1">
      <alignment vertical="center"/>
      <protection locked="0"/>
    </xf>
    <xf numFmtId="167" fontId="36" fillId="6" borderId="25" xfId="0" applyNumberFormat="1" applyFont="1" applyFill="1" applyBorder="1" applyAlignment="1" applyProtection="1">
      <alignment vertical="center"/>
      <protection locked="0"/>
    </xf>
    <xf numFmtId="0" fontId="36" fillId="6" borderId="25" xfId="0" applyFont="1" applyFill="1" applyBorder="1" applyAlignment="1" applyProtection="1">
      <alignment vertical="center"/>
      <protection locked="0"/>
    </xf>
    <xf numFmtId="167" fontId="36" fillId="0" borderId="25" xfId="0" applyNumberFormat="1" applyFont="1" applyBorder="1" applyAlignment="1" applyProtection="1">
      <alignment vertical="center"/>
      <protection locked="0"/>
    </xf>
    <xf numFmtId="167" fontId="6" fillId="0" borderId="12" xfId="0" applyNumberFormat="1" applyFont="1" applyBorder="1" applyAlignment="1"/>
    <xf numFmtId="167" fontId="6" fillId="0" borderId="12" xfId="0" applyNumberFormat="1" applyFont="1" applyBorder="1" applyAlignment="1">
      <alignment vertical="center"/>
    </xf>
  </cellXfs>
  <cellStyles count="2">
    <cellStyle name="Hypertextové prepojenie" xfId="1" builtinId="8"/>
    <cellStyle name="Normálne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file:///D:\CENKROSplusData\System\Temp\rad83CDE.tmp" TargetMode="External"/><Relationship Id="rId2" Type="http://schemas.openxmlformats.org/officeDocument/2006/relationships/image" Target="../media/image1.tmp"/><Relationship Id="rId1" Type="http://schemas.openxmlformats.org/officeDocument/2006/relationships/hyperlink" Target="http://www.kros.sk/11138" TargetMode="Externa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file:///D:\CENKROSplusData\System\Temp\radBEBF0.tmp" TargetMode="External"/><Relationship Id="rId2" Type="http://schemas.openxmlformats.org/officeDocument/2006/relationships/image" Target="../media/image1.tmp"/><Relationship Id="rId1" Type="http://schemas.openxmlformats.org/officeDocument/2006/relationships/hyperlink" Target="http://www.kros.sk/11138" TargetMode="Externa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file:///D:\CENKROSplusData\System\Temp\rad18E71.tmp" TargetMode="External"/><Relationship Id="rId2" Type="http://schemas.openxmlformats.org/officeDocument/2006/relationships/image" Target="../media/image1.tmp"/><Relationship Id="rId1" Type="http://schemas.openxmlformats.org/officeDocument/2006/relationships/hyperlink" Target="http://www.kros.sk/11138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266700</xdr:colOff>
      <xdr:row>1</xdr:row>
      <xdr:rowOff>0</xdr:rowOff>
    </xdr:to>
    <xdr:pic>
      <xdr:nvPicPr>
        <xdr:cNvPr id="2" name="Obrázok 1">
          <a:hlinkClick xmlns:r="http://schemas.openxmlformats.org/officeDocument/2006/relationships" r:id="rId1" tooltip="www.kros.sk"/>
        </xdr:cNvPr>
        <xdr:cNvPicPr>
          <a:picLocks/>
        </xdr:cNvPicPr>
      </xdr:nvPicPr>
      <xdr:blipFill>
        <a:blip xmlns:r="http://schemas.openxmlformats.org/officeDocument/2006/relationships" r:embed="rId2" r:link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" cy="2667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276225</xdr:colOff>
      <xdr:row>1</xdr:row>
      <xdr:rowOff>0</xdr:rowOff>
    </xdr:to>
    <xdr:pic>
      <xdr:nvPicPr>
        <xdr:cNvPr id="2" name="Obrázok 1">
          <a:hlinkClick xmlns:r="http://schemas.openxmlformats.org/officeDocument/2006/relationships" r:id="rId1" tooltip="www.kros.sk"/>
        </xdr:cNvPr>
        <xdr:cNvPicPr>
          <a:picLocks/>
        </xdr:cNvPicPr>
      </xdr:nvPicPr>
      <xdr:blipFill>
        <a:blip xmlns:r="http://schemas.openxmlformats.org/officeDocument/2006/relationships" r:embed="rId2" r:link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76225" cy="2762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276225</xdr:colOff>
      <xdr:row>1</xdr:row>
      <xdr:rowOff>0</xdr:rowOff>
    </xdr:to>
    <xdr:pic>
      <xdr:nvPicPr>
        <xdr:cNvPr id="2" name="Obrázok 1">
          <a:hlinkClick xmlns:r="http://schemas.openxmlformats.org/officeDocument/2006/relationships" r:id="rId1" tooltip="www.kros.sk"/>
        </xdr:cNvPr>
        <xdr:cNvPicPr>
          <a:picLocks/>
        </xdr:cNvPicPr>
      </xdr:nvPicPr>
      <xdr:blipFill>
        <a:blip xmlns:r="http://schemas.openxmlformats.org/officeDocument/2006/relationships" r:embed="rId2" r:link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76225" cy="2762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K95"/>
  <sheetViews>
    <sheetView showGridLines="0" workbookViewId="0">
      <pane ySplit="1" topLeftCell="A2" activePane="bottomLeft" state="frozen"/>
      <selection pane="bottomLeft"/>
    </sheetView>
  </sheetViews>
  <sheetFormatPr defaultRowHeight="13.5" x14ac:dyDescent="0.3"/>
  <cols>
    <col min="1" max="1" width="8.33203125" customWidth="1"/>
    <col min="2" max="2" width="1.6640625" customWidth="1"/>
    <col min="3" max="3" width="4.1640625" customWidth="1"/>
    <col min="4" max="33" width="2.5" customWidth="1"/>
    <col min="34" max="34" width="3.33203125" customWidth="1"/>
    <col min="35" max="37" width="2.5" customWidth="1"/>
    <col min="38" max="38" width="8.33203125" customWidth="1"/>
    <col min="39" max="39" width="3.33203125" customWidth="1"/>
    <col min="40" max="40" width="13.33203125" customWidth="1"/>
    <col min="41" max="41" width="7.5" customWidth="1"/>
    <col min="42" max="42" width="4.1640625" customWidth="1"/>
    <col min="43" max="43" width="1.6640625" customWidth="1"/>
    <col min="44" max="44" width="13.6640625" customWidth="1"/>
    <col min="45" max="46" width="25.83203125" hidden="1" customWidth="1"/>
    <col min="47" max="47" width="25" hidden="1" customWidth="1"/>
    <col min="48" max="52" width="21.6640625" hidden="1" customWidth="1"/>
    <col min="53" max="53" width="19.1640625" hidden="1" customWidth="1"/>
    <col min="54" max="54" width="25" hidden="1" customWidth="1"/>
    <col min="55" max="56" width="19.1640625" hidden="1" customWidth="1"/>
    <col min="57" max="57" width="66.5" customWidth="1"/>
    <col min="71" max="89" width="9.33203125" hidden="1"/>
  </cols>
  <sheetData>
    <row r="1" spans="1:73" ht="21.4" customHeight="1" x14ac:dyDescent="0.3">
      <c r="A1" s="185" t="s">
        <v>0</v>
      </c>
      <c r="B1" s="186"/>
      <c r="C1" s="186"/>
      <c r="D1" s="187" t="s">
        <v>1</v>
      </c>
      <c r="E1" s="186"/>
      <c r="F1" s="186"/>
      <c r="G1" s="186"/>
      <c r="H1" s="186"/>
      <c r="I1" s="186"/>
      <c r="J1" s="186"/>
      <c r="K1" s="188" t="s">
        <v>306</v>
      </c>
      <c r="L1" s="188"/>
      <c r="M1" s="188"/>
      <c r="N1" s="188"/>
      <c r="O1" s="188"/>
      <c r="P1" s="188"/>
      <c r="Q1" s="188"/>
      <c r="R1" s="188"/>
      <c r="S1" s="188"/>
      <c r="T1" s="186"/>
      <c r="U1" s="186"/>
      <c r="V1" s="186"/>
      <c r="W1" s="188" t="s">
        <v>307</v>
      </c>
      <c r="X1" s="188"/>
      <c r="Y1" s="188"/>
      <c r="Z1" s="188"/>
      <c r="AA1" s="188"/>
      <c r="AB1" s="188"/>
      <c r="AC1" s="188"/>
      <c r="AD1" s="188"/>
      <c r="AE1" s="188"/>
      <c r="AF1" s="188"/>
      <c r="AG1" s="186"/>
      <c r="AH1" s="186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4" t="s">
        <v>2</v>
      </c>
      <c r="BB1" s="14" t="s">
        <v>3</v>
      </c>
      <c r="BC1" s="15"/>
      <c r="BD1" s="15"/>
      <c r="BE1" s="15"/>
      <c r="BF1" s="15"/>
      <c r="BG1" s="15"/>
      <c r="BH1" s="15"/>
      <c r="BI1" s="15"/>
      <c r="BJ1" s="15"/>
      <c r="BK1" s="15"/>
      <c r="BL1" s="15"/>
      <c r="BM1" s="15"/>
      <c r="BN1" s="15"/>
      <c r="BO1" s="15"/>
      <c r="BP1" s="15"/>
      <c r="BQ1" s="15"/>
      <c r="BR1" s="15"/>
      <c r="BT1" s="16" t="s">
        <v>4</v>
      </c>
      <c r="BU1" s="16" t="s">
        <v>4</v>
      </c>
    </row>
    <row r="2" spans="1:73" ht="36.950000000000003" customHeight="1" x14ac:dyDescent="0.3">
      <c r="C2" s="193" t="s">
        <v>5</v>
      </c>
      <c r="D2" s="194"/>
      <c r="E2" s="194"/>
      <c r="F2" s="194"/>
      <c r="G2" s="194"/>
      <c r="H2" s="194"/>
      <c r="I2" s="194"/>
      <c r="J2" s="194"/>
      <c r="K2" s="194"/>
      <c r="L2" s="194"/>
      <c r="M2" s="194"/>
      <c r="N2" s="194"/>
      <c r="O2" s="194"/>
      <c r="P2" s="194"/>
      <c r="Q2" s="194"/>
      <c r="R2" s="194"/>
      <c r="S2" s="194"/>
      <c r="T2" s="194"/>
      <c r="U2" s="194"/>
      <c r="V2" s="194"/>
      <c r="W2" s="194"/>
      <c r="X2" s="194"/>
      <c r="Y2" s="194"/>
      <c r="Z2" s="194"/>
      <c r="AA2" s="194"/>
      <c r="AB2" s="194"/>
      <c r="AC2" s="194"/>
      <c r="AD2" s="194"/>
      <c r="AE2" s="194"/>
      <c r="AF2" s="194"/>
      <c r="AG2" s="194"/>
      <c r="AH2" s="194"/>
      <c r="AI2" s="194"/>
      <c r="AJ2" s="194"/>
      <c r="AK2" s="194"/>
      <c r="AL2" s="194"/>
      <c r="AM2" s="194"/>
      <c r="AN2" s="194"/>
      <c r="AO2" s="194"/>
      <c r="AP2" s="194"/>
      <c r="AR2" s="222" t="s">
        <v>6</v>
      </c>
      <c r="AS2" s="194"/>
      <c r="AT2" s="194"/>
      <c r="AU2" s="194"/>
      <c r="AV2" s="194"/>
      <c r="AW2" s="194"/>
      <c r="AX2" s="194"/>
      <c r="AY2" s="194"/>
      <c r="AZ2" s="194"/>
      <c r="BA2" s="194"/>
      <c r="BB2" s="194"/>
      <c r="BC2" s="194"/>
      <c r="BD2" s="194"/>
      <c r="BE2" s="194"/>
      <c r="BS2" s="17" t="s">
        <v>7</v>
      </c>
      <c r="BT2" s="17" t="s">
        <v>8</v>
      </c>
    </row>
    <row r="3" spans="1:73" ht="6.95" customHeight="1" x14ac:dyDescent="0.3"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20"/>
      <c r="BS3" s="17" t="s">
        <v>7</v>
      </c>
      <c r="BT3" s="17" t="s">
        <v>8</v>
      </c>
    </row>
    <row r="4" spans="1:73" ht="36.950000000000003" customHeight="1" x14ac:dyDescent="0.3">
      <c r="B4" s="21"/>
      <c r="C4" s="195" t="s">
        <v>9</v>
      </c>
      <c r="D4" s="196"/>
      <c r="E4" s="196"/>
      <c r="F4" s="196"/>
      <c r="G4" s="196"/>
      <c r="H4" s="196"/>
      <c r="I4" s="196"/>
      <c r="J4" s="196"/>
      <c r="K4" s="196"/>
      <c r="L4" s="196"/>
      <c r="M4" s="196"/>
      <c r="N4" s="196"/>
      <c r="O4" s="196"/>
      <c r="P4" s="196"/>
      <c r="Q4" s="196"/>
      <c r="R4" s="196"/>
      <c r="S4" s="196"/>
      <c r="T4" s="196"/>
      <c r="U4" s="196"/>
      <c r="V4" s="196"/>
      <c r="W4" s="196"/>
      <c r="X4" s="196"/>
      <c r="Y4" s="196"/>
      <c r="Z4" s="196"/>
      <c r="AA4" s="196"/>
      <c r="AB4" s="196"/>
      <c r="AC4" s="196"/>
      <c r="AD4" s="196"/>
      <c r="AE4" s="196"/>
      <c r="AF4" s="196"/>
      <c r="AG4" s="196"/>
      <c r="AH4" s="196"/>
      <c r="AI4" s="196"/>
      <c r="AJ4" s="196"/>
      <c r="AK4" s="196"/>
      <c r="AL4" s="196"/>
      <c r="AM4" s="196"/>
      <c r="AN4" s="196"/>
      <c r="AO4" s="196"/>
      <c r="AP4" s="196"/>
      <c r="AQ4" s="23"/>
      <c r="AS4" s="24" t="s">
        <v>10</v>
      </c>
      <c r="BS4" s="17" t="s">
        <v>7</v>
      </c>
    </row>
    <row r="5" spans="1:73" ht="14.45" customHeight="1" x14ac:dyDescent="0.3">
      <c r="B5" s="21"/>
      <c r="C5" s="22"/>
      <c r="D5" s="25" t="s">
        <v>11</v>
      </c>
      <c r="E5" s="22"/>
      <c r="F5" s="22"/>
      <c r="G5" s="22"/>
      <c r="H5" s="22"/>
      <c r="I5" s="22"/>
      <c r="J5" s="22"/>
      <c r="K5" s="197" t="s">
        <v>12</v>
      </c>
      <c r="L5" s="196"/>
      <c r="M5" s="196"/>
      <c r="N5" s="196"/>
      <c r="O5" s="196"/>
      <c r="P5" s="196"/>
      <c r="Q5" s="196"/>
      <c r="R5" s="196"/>
      <c r="S5" s="196"/>
      <c r="T5" s="196"/>
      <c r="U5" s="196"/>
      <c r="V5" s="196"/>
      <c r="W5" s="196"/>
      <c r="X5" s="196"/>
      <c r="Y5" s="196"/>
      <c r="Z5" s="196"/>
      <c r="AA5" s="196"/>
      <c r="AB5" s="196"/>
      <c r="AC5" s="196"/>
      <c r="AD5" s="196"/>
      <c r="AE5" s="196"/>
      <c r="AF5" s="196"/>
      <c r="AG5" s="196"/>
      <c r="AH5" s="196"/>
      <c r="AI5" s="196"/>
      <c r="AJ5" s="196"/>
      <c r="AK5" s="196"/>
      <c r="AL5" s="196"/>
      <c r="AM5" s="196"/>
      <c r="AN5" s="196"/>
      <c r="AO5" s="196"/>
      <c r="AP5" s="22"/>
      <c r="AQ5" s="23"/>
      <c r="BS5" s="17" t="s">
        <v>7</v>
      </c>
    </row>
    <row r="6" spans="1:73" ht="36.950000000000003" customHeight="1" x14ac:dyDescent="0.3">
      <c r="B6" s="21"/>
      <c r="C6" s="22"/>
      <c r="D6" s="27" t="s">
        <v>13</v>
      </c>
      <c r="E6" s="22"/>
      <c r="F6" s="22"/>
      <c r="G6" s="22"/>
      <c r="H6" s="22"/>
      <c r="I6" s="22"/>
      <c r="J6" s="22"/>
      <c r="K6" s="198" t="s">
        <v>14</v>
      </c>
      <c r="L6" s="196"/>
      <c r="M6" s="196"/>
      <c r="N6" s="196"/>
      <c r="O6" s="196"/>
      <c r="P6" s="196"/>
      <c r="Q6" s="196"/>
      <c r="R6" s="196"/>
      <c r="S6" s="196"/>
      <c r="T6" s="196"/>
      <c r="U6" s="196"/>
      <c r="V6" s="196"/>
      <c r="W6" s="196"/>
      <c r="X6" s="196"/>
      <c r="Y6" s="196"/>
      <c r="Z6" s="196"/>
      <c r="AA6" s="196"/>
      <c r="AB6" s="196"/>
      <c r="AC6" s="196"/>
      <c r="AD6" s="196"/>
      <c r="AE6" s="196"/>
      <c r="AF6" s="196"/>
      <c r="AG6" s="196"/>
      <c r="AH6" s="196"/>
      <c r="AI6" s="196"/>
      <c r="AJ6" s="196"/>
      <c r="AK6" s="196"/>
      <c r="AL6" s="196"/>
      <c r="AM6" s="196"/>
      <c r="AN6" s="196"/>
      <c r="AO6" s="196"/>
      <c r="AP6" s="22"/>
      <c r="AQ6" s="23"/>
      <c r="BS6" s="17" t="s">
        <v>7</v>
      </c>
    </row>
    <row r="7" spans="1:73" ht="14.45" customHeight="1" x14ac:dyDescent="0.3">
      <c r="B7" s="21"/>
      <c r="C7" s="22"/>
      <c r="D7" s="28" t="s">
        <v>15</v>
      </c>
      <c r="E7" s="22"/>
      <c r="F7" s="22"/>
      <c r="G7" s="22"/>
      <c r="H7" s="22"/>
      <c r="I7" s="22"/>
      <c r="J7" s="22"/>
      <c r="K7" s="26" t="s">
        <v>3</v>
      </c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8" t="s">
        <v>16</v>
      </c>
      <c r="AL7" s="22"/>
      <c r="AM7" s="22"/>
      <c r="AN7" s="26" t="s">
        <v>3</v>
      </c>
      <c r="AO7" s="22"/>
      <c r="AP7" s="22"/>
      <c r="AQ7" s="23"/>
      <c r="BS7" s="17" t="s">
        <v>7</v>
      </c>
    </row>
    <row r="8" spans="1:73" ht="14.45" customHeight="1" x14ac:dyDescent="0.3">
      <c r="B8" s="21"/>
      <c r="C8" s="22"/>
      <c r="D8" s="28" t="s">
        <v>17</v>
      </c>
      <c r="E8" s="22"/>
      <c r="F8" s="22"/>
      <c r="G8" s="22"/>
      <c r="H8" s="22"/>
      <c r="I8" s="22"/>
      <c r="J8" s="22"/>
      <c r="K8" s="26" t="s">
        <v>18</v>
      </c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8" t="s">
        <v>19</v>
      </c>
      <c r="AL8" s="22"/>
      <c r="AM8" s="22"/>
      <c r="AN8" s="26" t="s">
        <v>20</v>
      </c>
      <c r="AO8" s="22"/>
      <c r="AP8" s="22"/>
      <c r="AQ8" s="23"/>
      <c r="BS8" s="17" t="s">
        <v>7</v>
      </c>
    </row>
    <row r="9" spans="1:73" ht="14.45" customHeight="1" x14ac:dyDescent="0.3">
      <c r="B9" s="21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3"/>
      <c r="BS9" s="17" t="s">
        <v>7</v>
      </c>
    </row>
    <row r="10" spans="1:73" ht="14.45" customHeight="1" x14ac:dyDescent="0.3">
      <c r="B10" s="21"/>
      <c r="C10" s="22"/>
      <c r="D10" s="28" t="s">
        <v>21</v>
      </c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8" t="s">
        <v>22</v>
      </c>
      <c r="AL10" s="22"/>
      <c r="AM10" s="22"/>
      <c r="AN10" s="26" t="s">
        <v>3</v>
      </c>
      <c r="AO10" s="22"/>
      <c r="AP10" s="22"/>
      <c r="AQ10" s="23"/>
      <c r="BS10" s="17" t="s">
        <v>7</v>
      </c>
    </row>
    <row r="11" spans="1:73" ht="18.399999999999999" customHeight="1" x14ac:dyDescent="0.3">
      <c r="B11" s="21"/>
      <c r="C11" s="22"/>
      <c r="D11" s="22"/>
      <c r="E11" s="26" t="s">
        <v>18</v>
      </c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8" t="s">
        <v>23</v>
      </c>
      <c r="AL11" s="22"/>
      <c r="AM11" s="22"/>
      <c r="AN11" s="26" t="s">
        <v>3</v>
      </c>
      <c r="AO11" s="22"/>
      <c r="AP11" s="22"/>
      <c r="AQ11" s="23"/>
      <c r="BS11" s="17" t="s">
        <v>7</v>
      </c>
    </row>
    <row r="12" spans="1:73" ht="6.95" customHeight="1" x14ac:dyDescent="0.3">
      <c r="B12" s="21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3"/>
      <c r="BS12" s="17" t="s">
        <v>7</v>
      </c>
    </row>
    <row r="13" spans="1:73" ht="14.45" customHeight="1" x14ac:dyDescent="0.3">
      <c r="B13" s="21"/>
      <c r="C13" s="22"/>
      <c r="D13" s="28" t="s">
        <v>24</v>
      </c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8" t="s">
        <v>22</v>
      </c>
      <c r="AL13" s="22"/>
      <c r="AM13" s="22"/>
      <c r="AN13" s="26" t="s">
        <v>3</v>
      </c>
      <c r="AO13" s="22"/>
      <c r="AP13" s="22"/>
      <c r="AQ13" s="23"/>
      <c r="BS13" s="17" t="s">
        <v>7</v>
      </c>
    </row>
    <row r="14" spans="1:73" ht="15" x14ac:dyDescent="0.3">
      <c r="B14" s="21"/>
      <c r="C14" s="22"/>
      <c r="D14" s="22"/>
      <c r="E14" s="26" t="s">
        <v>18</v>
      </c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28" t="s">
        <v>23</v>
      </c>
      <c r="AL14" s="22"/>
      <c r="AM14" s="22"/>
      <c r="AN14" s="26" t="s">
        <v>3</v>
      </c>
      <c r="AO14" s="22"/>
      <c r="AP14" s="22"/>
      <c r="AQ14" s="23"/>
      <c r="BS14" s="17" t="s">
        <v>7</v>
      </c>
    </row>
    <row r="15" spans="1:73" ht="6.95" customHeight="1" x14ac:dyDescent="0.3">
      <c r="B15" s="21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3"/>
      <c r="BS15" s="17" t="s">
        <v>4</v>
      </c>
    </row>
    <row r="16" spans="1:73" ht="14.45" customHeight="1" x14ac:dyDescent="0.3">
      <c r="B16" s="21"/>
      <c r="C16" s="22"/>
      <c r="D16" s="28" t="s">
        <v>25</v>
      </c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8" t="s">
        <v>22</v>
      </c>
      <c r="AL16" s="22"/>
      <c r="AM16" s="22"/>
      <c r="AN16" s="26" t="s">
        <v>3</v>
      </c>
      <c r="AO16" s="22"/>
      <c r="AP16" s="22"/>
      <c r="AQ16" s="23"/>
      <c r="BS16" s="17" t="s">
        <v>4</v>
      </c>
    </row>
    <row r="17" spans="2:71" ht="18.399999999999999" customHeight="1" x14ac:dyDescent="0.3">
      <c r="B17" s="21"/>
      <c r="C17" s="22"/>
      <c r="D17" s="22"/>
      <c r="E17" s="26" t="s">
        <v>18</v>
      </c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8" t="s">
        <v>23</v>
      </c>
      <c r="AL17" s="22"/>
      <c r="AM17" s="22"/>
      <c r="AN17" s="26" t="s">
        <v>3</v>
      </c>
      <c r="AO17" s="22"/>
      <c r="AP17" s="22"/>
      <c r="AQ17" s="23"/>
      <c r="BS17" s="17" t="s">
        <v>26</v>
      </c>
    </row>
    <row r="18" spans="2:71" ht="6.95" customHeight="1" x14ac:dyDescent="0.3">
      <c r="B18" s="21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3"/>
      <c r="BS18" s="17" t="s">
        <v>27</v>
      </c>
    </row>
    <row r="19" spans="2:71" ht="14.45" customHeight="1" x14ac:dyDescent="0.3">
      <c r="B19" s="21"/>
      <c r="C19" s="22"/>
      <c r="D19" s="28" t="s">
        <v>28</v>
      </c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8" t="s">
        <v>22</v>
      </c>
      <c r="AL19" s="22"/>
      <c r="AM19" s="22"/>
      <c r="AN19" s="26" t="s">
        <v>3</v>
      </c>
      <c r="AO19" s="22"/>
      <c r="AP19" s="22"/>
      <c r="AQ19" s="23"/>
      <c r="BS19" s="17" t="s">
        <v>27</v>
      </c>
    </row>
    <row r="20" spans="2:71" ht="18.399999999999999" customHeight="1" x14ac:dyDescent="0.3">
      <c r="B20" s="21"/>
      <c r="C20" s="22"/>
      <c r="D20" s="22"/>
      <c r="E20" s="26" t="s">
        <v>18</v>
      </c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8" t="s">
        <v>23</v>
      </c>
      <c r="AL20" s="22"/>
      <c r="AM20" s="22"/>
      <c r="AN20" s="26" t="s">
        <v>3</v>
      </c>
      <c r="AO20" s="22"/>
      <c r="AP20" s="22"/>
      <c r="AQ20" s="23"/>
    </row>
    <row r="21" spans="2:71" ht="6.95" customHeight="1" x14ac:dyDescent="0.3">
      <c r="B21" s="21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3"/>
    </row>
    <row r="22" spans="2:71" ht="15" x14ac:dyDescent="0.3">
      <c r="B22" s="21"/>
      <c r="C22" s="22"/>
      <c r="D22" s="28" t="s">
        <v>29</v>
      </c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3"/>
    </row>
    <row r="23" spans="2:71" ht="22.5" customHeight="1" x14ac:dyDescent="0.3">
      <c r="B23" s="21"/>
      <c r="C23" s="22"/>
      <c r="D23" s="22"/>
      <c r="E23" s="199" t="s">
        <v>3</v>
      </c>
      <c r="F23" s="196"/>
      <c r="G23" s="196"/>
      <c r="H23" s="196"/>
      <c r="I23" s="196"/>
      <c r="J23" s="196"/>
      <c r="K23" s="196"/>
      <c r="L23" s="196"/>
      <c r="M23" s="196"/>
      <c r="N23" s="196"/>
      <c r="O23" s="196"/>
      <c r="P23" s="196"/>
      <c r="Q23" s="196"/>
      <c r="R23" s="196"/>
      <c r="S23" s="196"/>
      <c r="T23" s="196"/>
      <c r="U23" s="196"/>
      <c r="V23" s="196"/>
      <c r="W23" s="196"/>
      <c r="X23" s="196"/>
      <c r="Y23" s="196"/>
      <c r="Z23" s="196"/>
      <c r="AA23" s="196"/>
      <c r="AB23" s="196"/>
      <c r="AC23" s="196"/>
      <c r="AD23" s="196"/>
      <c r="AE23" s="196"/>
      <c r="AF23" s="196"/>
      <c r="AG23" s="196"/>
      <c r="AH23" s="196"/>
      <c r="AI23" s="196"/>
      <c r="AJ23" s="196"/>
      <c r="AK23" s="196"/>
      <c r="AL23" s="196"/>
      <c r="AM23" s="196"/>
      <c r="AN23" s="196"/>
      <c r="AO23" s="22"/>
      <c r="AP23" s="22"/>
      <c r="AQ23" s="23"/>
    </row>
    <row r="24" spans="2:71" ht="6.95" customHeight="1" x14ac:dyDescent="0.3">
      <c r="B24" s="21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3"/>
    </row>
    <row r="25" spans="2:71" ht="6.95" customHeight="1" x14ac:dyDescent="0.3">
      <c r="B25" s="21"/>
      <c r="C25" s="22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2"/>
      <c r="AQ25" s="23"/>
    </row>
    <row r="26" spans="2:71" ht="14.45" customHeight="1" x14ac:dyDescent="0.3">
      <c r="B26" s="21"/>
      <c r="C26" s="22"/>
      <c r="D26" s="30" t="s">
        <v>30</v>
      </c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6">
        <f>ROUND(AG87,2)</f>
        <v>0</v>
      </c>
      <c r="AL26" s="196"/>
      <c r="AM26" s="196"/>
      <c r="AN26" s="196"/>
      <c r="AO26" s="196"/>
      <c r="AP26" s="22"/>
      <c r="AQ26" s="23"/>
    </row>
    <row r="27" spans="2:71" ht="14.45" customHeight="1" x14ac:dyDescent="0.3">
      <c r="B27" s="21"/>
      <c r="C27" s="22"/>
      <c r="D27" s="30" t="s">
        <v>31</v>
      </c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6">
        <f>ROUND(AG92,2)</f>
        <v>0</v>
      </c>
      <c r="AL27" s="196"/>
      <c r="AM27" s="196"/>
      <c r="AN27" s="196"/>
      <c r="AO27" s="196"/>
      <c r="AP27" s="22"/>
      <c r="AQ27" s="23"/>
    </row>
    <row r="28" spans="2:71" s="1" customFormat="1" ht="6.95" customHeight="1" x14ac:dyDescent="0.3">
      <c r="B28" s="31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  <c r="AF28" s="32"/>
      <c r="AG28" s="32"/>
      <c r="AH28" s="32"/>
      <c r="AI28" s="32"/>
      <c r="AJ28" s="32"/>
      <c r="AK28" s="32"/>
      <c r="AL28" s="32"/>
      <c r="AM28" s="32"/>
      <c r="AN28" s="32"/>
      <c r="AO28" s="32"/>
      <c r="AP28" s="32"/>
      <c r="AQ28" s="33"/>
    </row>
    <row r="29" spans="2:71" s="1" customFormat="1" ht="25.9" customHeight="1" x14ac:dyDescent="0.3">
      <c r="B29" s="31"/>
      <c r="C29" s="32"/>
      <c r="D29" s="34" t="s">
        <v>32</v>
      </c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227">
        <f>ROUND(AK26+AK27,2)</f>
        <v>0</v>
      </c>
      <c r="AL29" s="228"/>
      <c r="AM29" s="228"/>
      <c r="AN29" s="228"/>
      <c r="AO29" s="228"/>
      <c r="AP29" s="32"/>
      <c r="AQ29" s="33"/>
    </row>
    <row r="30" spans="2:71" s="1" customFormat="1" ht="6.95" customHeight="1" x14ac:dyDescent="0.3">
      <c r="B30" s="31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  <c r="AF30" s="32"/>
      <c r="AG30" s="32"/>
      <c r="AH30" s="32"/>
      <c r="AI30" s="32"/>
      <c r="AJ30" s="32"/>
      <c r="AK30" s="32"/>
      <c r="AL30" s="32"/>
      <c r="AM30" s="32"/>
      <c r="AN30" s="32"/>
      <c r="AO30" s="32"/>
      <c r="AP30" s="32"/>
      <c r="AQ30" s="33"/>
    </row>
    <row r="31" spans="2:71" s="2" customFormat="1" ht="14.45" customHeight="1" x14ac:dyDescent="0.3">
      <c r="B31" s="36"/>
      <c r="C31" s="37"/>
      <c r="D31" s="38" t="s">
        <v>33</v>
      </c>
      <c r="E31" s="37"/>
      <c r="F31" s="38" t="s">
        <v>34</v>
      </c>
      <c r="G31" s="37"/>
      <c r="H31" s="37"/>
      <c r="I31" s="37"/>
      <c r="J31" s="37"/>
      <c r="K31" s="37"/>
      <c r="L31" s="190">
        <v>0.2</v>
      </c>
      <c r="M31" s="191"/>
      <c r="N31" s="191"/>
      <c r="O31" s="191"/>
      <c r="P31" s="37"/>
      <c r="Q31" s="37"/>
      <c r="R31" s="37"/>
      <c r="S31" s="37"/>
      <c r="T31" s="40" t="s">
        <v>35</v>
      </c>
      <c r="U31" s="37"/>
      <c r="V31" s="37"/>
      <c r="W31" s="192">
        <f>ROUND(AZ87+SUM(CD93),2)</f>
        <v>0</v>
      </c>
      <c r="X31" s="191"/>
      <c r="Y31" s="191"/>
      <c r="Z31" s="191"/>
      <c r="AA31" s="191"/>
      <c r="AB31" s="191"/>
      <c r="AC31" s="191"/>
      <c r="AD31" s="191"/>
      <c r="AE31" s="191"/>
      <c r="AF31" s="37"/>
      <c r="AG31" s="37"/>
      <c r="AH31" s="37"/>
      <c r="AI31" s="37"/>
      <c r="AJ31" s="37"/>
      <c r="AK31" s="192">
        <f>ROUND(AV87+SUM(BY93),2)</f>
        <v>0</v>
      </c>
      <c r="AL31" s="191"/>
      <c r="AM31" s="191"/>
      <c r="AN31" s="191"/>
      <c r="AO31" s="191"/>
      <c r="AP31" s="37"/>
      <c r="AQ31" s="41"/>
    </row>
    <row r="32" spans="2:71" s="2" customFormat="1" ht="14.45" customHeight="1" x14ac:dyDescent="0.3">
      <c r="B32" s="36"/>
      <c r="C32" s="37"/>
      <c r="D32" s="37"/>
      <c r="E32" s="37"/>
      <c r="F32" s="38" t="s">
        <v>36</v>
      </c>
      <c r="G32" s="37"/>
      <c r="H32" s="37"/>
      <c r="I32" s="37"/>
      <c r="J32" s="37"/>
      <c r="K32" s="37"/>
      <c r="L32" s="190">
        <v>0.2</v>
      </c>
      <c r="M32" s="191"/>
      <c r="N32" s="191"/>
      <c r="O32" s="191"/>
      <c r="P32" s="37"/>
      <c r="Q32" s="37"/>
      <c r="R32" s="37"/>
      <c r="S32" s="37"/>
      <c r="T32" s="40" t="s">
        <v>35</v>
      </c>
      <c r="U32" s="37"/>
      <c r="V32" s="37"/>
      <c r="W32" s="192">
        <f>ROUND(BA87+SUM(CE93),2)</f>
        <v>0</v>
      </c>
      <c r="X32" s="191"/>
      <c r="Y32" s="191"/>
      <c r="Z32" s="191"/>
      <c r="AA32" s="191"/>
      <c r="AB32" s="191"/>
      <c r="AC32" s="191"/>
      <c r="AD32" s="191"/>
      <c r="AE32" s="191"/>
      <c r="AF32" s="37"/>
      <c r="AG32" s="37"/>
      <c r="AH32" s="37"/>
      <c r="AI32" s="37"/>
      <c r="AJ32" s="37"/>
      <c r="AK32" s="192">
        <f>ROUND(AW87+SUM(BZ93),2)</f>
        <v>0</v>
      </c>
      <c r="AL32" s="191"/>
      <c r="AM32" s="191"/>
      <c r="AN32" s="191"/>
      <c r="AO32" s="191"/>
      <c r="AP32" s="37"/>
      <c r="AQ32" s="41"/>
    </row>
    <row r="33" spans="2:43" s="2" customFormat="1" ht="14.45" hidden="1" customHeight="1" x14ac:dyDescent="0.3">
      <c r="B33" s="36"/>
      <c r="C33" s="37"/>
      <c r="D33" s="37"/>
      <c r="E33" s="37"/>
      <c r="F33" s="38" t="s">
        <v>37</v>
      </c>
      <c r="G33" s="37"/>
      <c r="H33" s="37"/>
      <c r="I33" s="37"/>
      <c r="J33" s="37"/>
      <c r="K33" s="37"/>
      <c r="L33" s="190">
        <v>0.2</v>
      </c>
      <c r="M33" s="191"/>
      <c r="N33" s="191"/>
      <c r="O33" s="191"/>
      <c r="P33" s="37"/>
      <c r="Q33" s="37"/>
      <c r="R33" s="37"/>
      <c r="S33" s="37"/>
      <c r="T33" s="40" t="s">
        <v>35</v>
      </c>
      <c r="U33" s="37"/>
      <c r="V33" s="37"/>
      <c r="W33" s="192">
        <f>ROUND(BB87+SUM(CF93),2)</f>
        <v>0</v>
      </c>
      <c r="X33" s="191"/>
      <c r="Y33" s="191"/>
      <c r="Z33" s="191"/>
      <c r="AA33" s="191"/>
      <c r="AB33" s="191"/>
      <c r="AC33" s="191"/>
      <c r="AD33" s="191"/>
      <c r="AE33" s="191"/>
      <c r="AF33" s="37"/>
      <c r="AG33" s="37"/>
      <c r="AH33" s="37"/>
      <c r="AI33" s="37"/>
      <c r="AJ33" s="37"/>
      <c r="AK33" s="192">
        <v>0</v>
      </c>
      <c r="AL33" s="191"/>
      <c r="AM33" s="191"/>
      <c r="AN33" s="191"/>
      <c r="AO33" s="191"/>
      <c r="AP33" s="37"/>
      <c r="AQ33" s="41"/>
    </row>
    <row r="34" spans="2:43" s="2" customFormat="1" ht="14.45" hidden="1" customHeight="1" x14ac:dyDescent="0.3">
      <c r="B34" s="36"/>
      <c r="C34" s="37"/>
      <c r="D34" s="37"/>
      <c r="E34" s="37"/>
      <c r="F34" s="38" t="s">
        <v>38</v>
      </c>
      <c r="G34" s="37"/>
      <c r="H34" s="37"/>
      <c r="I34" s="37"/>
      <c r="J34" s="37"/>
      <c r="K34" s="37"/>
      <c r="L34" s="190">
        <v>0.2</v>
      </c>
      <c r="M34" s="191"/>
      <c r="N34" s="191"/>
      <c r="O34" s="191"/>
      <c r="P34" s="37"/>
      <c r="Q34" s="37"/>
      <c r="R34" s="37"/>
      <c r="S34" s="37"/>
      <c r="T34" s="40" t="s">
        <v>35</v>
      </c>
      <c r="U34" s="37"/>
      <c r="V34" s="37"/>
      <c r="W34" s="192">
        <f>ROUND(BC87+SUM(CG93),2)</f>
        <v>0</v>
      </c>
      <c r="X34" s="191"/>
      <c r="Y34" s="191"/>
      <c r="Z34" s="191"/>
      <c r="AA34" s="191"/>
      <c r="AB34" s="191"/>
      <c r="AC34" s="191"/>
      <c r="AD34" s="191"/>
      <c r="AE34" s="191"/>
      <c r="AF34" s="37"/>
      <c r="AG34" s="37"/>
      <c r="AH34" s="37"/>
      <c r="AI34" s="37"/>
      <c r="AJ34" s="37"/>
      <c r="AK34" s="192">
        <v>0</v>
      </c>
      <c r="AL34" s="191"/>
      <c r="AM34" s="191"/>
      <c r="AN34" s="191"/>
      <c r="AO34" s="191"/>
      <c r="AP34" s="37"/>
      <c r="AQ34" s="41"/>
    </row>
    <row r="35" spans="2:43" s="2" customFormat="1" ht="14.45" hidden="1" customHeight="1" x14ac:dyDescent="0.3">
      <c r="B35" s="36"/>
      <c r="C35" s="37"/>
      <c r="D35" s="37"/>
      <c r="E35" s="37"/>
      <c r="F35" s="38" t="s">
        <v>39</v>
      </c>
      <c r="G35" s="37"/>
      <c r="H35" s="37"/>
      <c r="I35" s="37"/>
      <c r="J35" s="37"/>
      <c r="K35" s="37"/>
      <c r="L35" s="190">
        <v>0</v>
      </c>
      <c r="M35" s="191"/>
      <c r="N35" s="191"/>
      <c r="O35" s="191"/>
      <c r="P35" s="37"/>
      <c r="Q35" s="37"/>
      <c r="R35" s="37"/>
      <c r="S35" s="37"/>
      <c r="T35" s="40" t="s">
        <v>35</v>
      </c>
      <c r="U35" s="37"/>
      <c r="V35" s="37"/>
      <c r="W35" s="192">
        <f>ROUND(BD87+SUM(CH93),2)</f>
        <v>0</v>
      </c>
      <c r="X35" s="191"/>
      <c r="Y35" s="191"/>
      <c r="Z35" s="191"/>
      <c r="AA35" s="191"/>
      <c r="AB35" s="191"/>
      <c r="AC35" s="191"/>
      <c r="AD35" s="191"/>
      <c r="AE35" s="191"/>
      <c r="AF35" s="37"/>
      <c r="AG35" s="37"/>
      <c r="AH35" s="37"/>
      <c r="AI35" s="37"/>
      <c r="AJ35" s="37"/>
      <c r="AK35" s="192">
        <v>0</v>
      </c>
      <c r="AL35" s="191"/>
      <c r="AM35" s="191"/>
      <c r="AN35" s="191"/>
      <c r="AO35" s="191"/>
      <c r="AP35" s="37"/>
      <c r="AQ35" s="41"/>
    </row>
    <row r="36" spans="2:43" s="1" customFormat="1" ht="6.95" customHeight="1" x14ac:dyDescent="0.3">
      <c r="B36" s="31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  <c r="AF36" s="32"/>
      <c r="AG36" s="32"/>
      <c r="AH36" s="32"/>
      <c r="AI36" s="32"/>
      <c r="AJ36" s="32"/>
      <c r="AK36" s="32"/>
      <c r="AL36" s="32"/>
      <c r="AM36" s="32"/>
      <c r="AN36" s="32"/>
      <c r="AO36" s="32"/>
      <c r="AP36" s="32"/>
      <c r="AQ36" s="33"/>
    </row>
    <row r="37" spans="2:43" s="1" customFormat="1" ht="25.9" customHeight="1" x14ac:dyDescent="0.3">
      <c r="B37" s="31"/>
      <c r="C37" s="42"/>
      <c r="D37" s="43" t="s">
        <v>40</v>
      </c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5" t="s">
        <v>41</v>
      </c>
      <c r="U37" s="44"/>
      <c r="V37" s="44"/>
      <c r="W37" s="44"/>
      <c r="X37" s="204" t="s">
        <v>42</v>
      </c>
      <c r="Y37" s="205"/>
      <c r="Z37" s="205"/>
      <c r="AA37" s="205"/>
      <c r="AB37" s="205"/>
      <c r="AC37" s="44"/>
      <c r="AD37" s="44"/>
      <c r="AE37" s="44"/>
      <c r="AF37" s="44"/>
      <c r="AG37" s="44"/>
      <c r="AH37" s="44"/>
      <c r="AI37" s="44"/>
      <c r="AJ37" s="44"/>
      <c r="AK37" s="206">
        <f>SUM(AK29:AK35)</f>
        <v>0</v>
      </c>
      <c r="AL37" s="205"/>
      <c r="AM37" s="205"/>
      <c r="AN37" s="205"/>
      <c r="AO37" s="207"/>
      <c r="AP37" s="42"/>
      <c r="AQ37" s="33"/>
    </row>
    <row r="38" spans="2:43" s="1" customFormat="1" ht="14.45" customHeight="1" x14ac:dyDescent="0.3">
      <c r="B38" s="31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  <c r="AF38" s="32"/>
      <c r="AG38" s="32"/>
      <c r="AH38" s="32"/>
      <c r="AI38" s="32"/>
      <c r="AJ38" s="32"/>
      <c r="AK38" s="32"/>
      <c r="AL38" s="32"/>
      <c r="AM38" s="32"/>
      <c r="AN38" s="32"/>
      <c r="AO38" s="32"/>
      <c r="AP38" s="32"/>
      <c r="AQ38" s="33"/>
    </row>
    <row r="39" spans="2:43" x14ac:dyDescent="0.3">
      <c r="B39" s="21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  <c r="AM39" s="22"/>
      <c r="AN39" s="22"/>
      <c r="AO39" s="22"/>
      <c r="AP39" s="22"/>
      <c r="AQ39" s="23"/>
    </row>
    <row r="40" spans="2:43" x14ac:dyDescent="0.3">
      <c r="B40" s="21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2"/>
      <c r="AL40" s="22"/>
      <c r="AM40" s="22"/>
      <c r="AN40" s="22"/>
      <c r="AO40" s="22"/>
      <c r="AP40" s="22"/>
      <c r="AQ40" s="23"/>
    </row>
    <row r="41" spans="2:43" x14ac:dyDescent="0.3">
      <c r="B41" s="21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  <c r="AO41" s="22"/>
      <c r="AP41" s="22"/>
      <c r="AQ41" s="23"/>
    </row>
    <row r="42" spans="2:43" x14ac:dyDescent="0.3">
      <c r="B42" s="21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2"/>
      <c r="AL42" s="22"/>
      <c r="AM42" s="22"/>
      <c r="AN42" s="22"/>
      <c r="AO42" s="22"/>
      <c r="AP42" s="22"/>
      <c r="AQ42" s="23"/>
    </row>
    <row r="43" spans="2:43" x14ac:dyDescent="0.3">
      <c r="B43" s="21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22"/>
      <c r="AL43" s="22"/>
      <c r="AM43" s="22"/>
      <c r="AN43" s="22"/>
      <c r="AO43" s="22"/>
      <c r="AP43" s="22"/>
      <c r="AQ43" s="23"/>
    </row>
    <row r="44" spans="2:43" x14ac:dyDescent="0.3">
      <c r="B44" s="21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22"/>
      <c r="AL44" s="22"/>
      <c r="AM44" s="22"/>
      <c r="AN44" s="22"/>
      <c r="AO44" s="22"/>
      <c r="AP44" s="22"/>
      <c r="AQ44" s="23"/>
    </row>
    <row r="45" spans="2:43" x14ac:dyDescent="0.3">
      <c r="B45" s="21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  <c r="AM45" s="22"/>
      <c r="AN45" s="22"/>
      <c r="AO45" s="22"/>
      <c r="AP45" s="22"/>
      <c r="AQ45" s="23"/>
    </row>
    <row r="46" spans="2:43" x14ac:dyDescent="0.3">
      <c r="B46" s="21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22"/>
      <c r="AJ46" s="22"/>
      <c r="AK46" s="22"/>
      <c r="AL46" s="22"/>
      <c r="AM46" s="22"/>
      <c r="AN46" s="22"/>
      <c r="AO46" s="22"/>
      <c r="AP46" s="22"/>
      <c r="AQ46" s="23"/>
    </row>
    <row r="47" spans="2:43" x14ac:dyDescent="0.3">
      <c r="B47" s="21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22"/>
      <c r="AJ47" s="22"/>
      <c r="AK47" s="22"/>
      <c r="AL47" s="22"/>
      <c r="AM47" s="22"/>
      <c r="AN47" s="22"/>
      <c r="AO47" s="22"/>
      <c r="AP47" s="22"/>
      <c r="AQ47" s="23"/>
    </row>
    <row r="48" spans="2:43" x14ac:dyDescent="0.3">
      <c r="B48" s="21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22"/>
      <c r="AK48" s="22"/>
      <c r="AL48" s="22"/>
      <c r="AM48" s="22"/>
      <c r="AN48" s="22"/>
      <c r="AO48" s="22"/>
      <c r="AP48" s="22"/>
      <c r="AQ48" s="23"/>
    </row>
    <row r="49" spans="2:43" s="1" customFormat="1" ht="15" x14ac:dyDescent="0.3">
      <c r="B49" s="31"/>
      <c r="C49" s="32"/>
      <c r="D49" s="46" t="s">
        <v>43</v>
      </c>
      <c r="E49" s="47"/>
      <c r="F49" s="47"/>
      <c r="G49" s="47"/>
      <c r="H49" s="47"/>
      <c r="I49" s="47"/>
      <c r="J49" s="47"/>
      <c r="K49" s="47"/>
      <c r="L49" s="47"/>
      <c r="M49" s="47"/>
      <c r="N49" s="47"/>
      <c r="O49" s="47"/>
      <c r="P49" s="47"/>
      <c r="Q49" s="47"/>
      <c r="R49" s="47"/>
      <c r="S49" s="47"/>
      <c r="T49" s="47"/>
      <c r="U49" s="47"/>
      <c r="V49" s="47"/>
      <c r="W49" s="47"/>
      <c r="X49" s="47"/>
      <c r="Y49" s="47"/>
      <c r="Z49" s="48"/>
      <c r="AA49" s="32"/>
      <c r="AB49" s="32"/>
      <c r="AC49" s="46" t="s">
        <v>44</v>
      </c>
      <c r="AD49" s="47"/>
      <c r="AE49" s="47"/>
      <c r="AF49" s="47"/>
      <c r="AG49" s="47"/>
      <c r="AH49" s="47"/>
      <c r="AI49" s="47"/>
      <c r="AJ49" s="47"/>
      <c r="AK49" s="47"/>
      <c r="AL49" s="47"/>
      <c r="AM49" s="47"/>
      <c r="AN49" s="47"/>
      <c r="AO49" s="48"/>
      <c r="AP49" s="32"/>
      <c r="AQ49" s="33"/>
    </row>
    <row r="50" spans="2:43" x14ac:dyDescent="0.3">
      <c r="B50" s="21"/>
      <c r="C50" s="22"/>
      <c r="D50" s="49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50"/>
      <c r="AA50" s="22"/>
      <c r="AB50" s="22"/>
      <c r="AC50" s="49"/>
      <c r="AD50" s="22"/>
      <c r="AE50" s="22"/>
      <c r="AF50" s="22"/>
      <c r="AG50" s="22"/>
      <c r="AH50" s="22"/>
      <c r="AI50" s="22"/>
      <c r="AJ50" s="22"/>
      <c r="AK50" s="22"/>
      <c r="AL50" s="22"/>
      <c r="AM50" s="22"/>
      <c r="AN50" s="22"/>
      <c r="AO50" s="50"/>
      <c r="AP50" s="22"/>
      <c r="AQ50" s="23"/>
    </row>
    <row r="51" spans="2:43" x14ac:dyDescent="0.3">
      <c r="B51" s="21"/>
      <c r="C51" s="22"/>
      <c r="D51" s="49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50"/>
      <c r="AA51" s="22"/>
      <c r="AB51" s="22"/>
      <c r="AC51" s="49"/>
      <c r="AD51" s="22"/>
      <c r="AE51" s="22"/>
      <c r="AF51" s="22"/>
      <c r="AG51" s="22"/>
      <c r="AH51" s="22"/>
      <c r="AI51" s="22"/>
      <c r="AJ51" s="22"/>
      <c r="AK51" s="22"/>
      <c r="AL51" s="22"/>
      <c r="AM51" s="22"/>
      <c r="AN51" s="22"/>
      <c r="AO51" s="50"/>
      <c r="AP51" s="22"/>
      <c r="AQ51" s="23"/>
    </row>
    <row r="52" spans="2:43" x14ac:dyDescent="0.3">
      <c r="B52" s="21"/>
      <c r="C52" s="22"/>
      <c r="D52" s="49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50"/>
      <c r="AA52" s="22"/>
      <c r="AB52" s="22"/>
      <c r="AC52" s="49"/>
      <c r="AD52" s="22"/>
      <c r="AE52" s="22"/>
      <c r="AF52" s="22"/>
      <c r="AG52" s="22"/>
      <c r="AH52" s="22"/>
      <c r="AI52" s="22"/>
      <c r="AJ52" s="22"/>
      <c r="AK52" s="22"/>
      <c r="AL52" s="22"/>
      <c r="AM52" s="22"/>
      <c r="AN52" s="22"/>
      <c r="AO52" s="50"/>
      <c r="AP52" s="22"/>
      <c r="AQ52" s="23"/>
    </row>
    <row r="53" spans="2:43" x14ac:dyDescent="0.3">
      <c r="B53" s="21"/>
      <c r="C53" s="22"/>
      <c r="D53" s="49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50"/>
      <c r="AA53" s="22"/>
      <c r="AB53" s="22"/>
      <c r="AC53" s="49"/>
      <c r="AD53" s="22"/>
      <c r="AE53" s="22"/>
      <c r="AF53" s="22"/>
      <c r="AG53" s="22"/>
      <c r="AH53" s="22"/>
      <c r="AI53" s="22"/>
      <c r="AJ53" s="22"/>
      <c r="AK53" s="22"/>
      <c r="AL53" s="22"/>
      <c r="AM53" s="22"/>
      <c r="AN53" s="22"/>
      <c r="AO53" s="50"/>
      <c r="AP53" s="22"/>
      <c r="AQ53" s="23"/>
    </row>
    <row r="54" spans="2:43" x14ac:dyDescent="0.3">
      <c r="B54" s="21"/>
      <c r="C54" s="22"/>
      <c r="D54" s="49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50"/>
      <c r="AA54" s="22"/>
      <c r="AB54" s="22"/>
      <c r="AC54" s="49"/>
      <c r="AD54" s="22"/>
      <c r="AE54" s="22"/>
      <c r="AF54" s="22"/>
      <c r="AG54" s="22"/>
      <c r="AH54" s="22"/>
      <c r="AI54" s="22"/>
      <c r="AJ54" s="22"/>
      <c r="AK54" s="22"/>
      <c r="AL54" s="22"/>
      <c r="AM54" s="22"/>
      <c r="AN54" s="22"/>
      <c r="AO54" s="50"/>
      <c r="AP54" s="22"/>
      <c r="AQ54" s="23"/>
    </row>
    <row r="55" spans="2:43" x14ac:dyDescent="0.3">
      <c r="B55" s="21"/>
      <c r="C55" s="22"/>
      <c r="D55" s="49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50"/>
      <c r="AA55" s="22"/>
      <c r="AB55" s="22"/>
      <c r="AC55" s="49"/>
      <c r="AD55" s="22"/>
      <c r="AE55" s="22"/>
      <c r="AF55" s="22"/>
      <c r="AG55" s="22"/>
      <c r="AH55" s="22"/>
      <c r="AI55" s="22"/>
      <c r="AJ55" s="22"/>
      <c r="AK55" s="22"/>
      <c r="AL55" s="22"/>
      <c r="AM55" s="22"/>
      <c r="AN55" s="22"/>
      <c r="AO55" s="50"/>
      <c r="AP55" s="22"/>
      <c r="AQ55" s="23"/>
    </row>
    <row r="56" spans="2:43" x14ac:dyDescent="0.3">
      <c r="B56" s="21"/>
      <c r="C56" s="22"/>
      <c r="D56" s="49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50"/>
      <c r="AA56" s="22"/>
      <c r="AB56" s="22"/>
      <c r="AC56" s="49"/>
      <c r="AD56" s="22"/>
      <c r="AE56" s="22"/>
      <c r="AF56" s="22"/>
      <c r="AG56" s="22"/>
      <c r="AH56" s="22"/>
      <c r="AI56" s="22"/>
      <c r="AJ56" s="22"/>
      <c r="AK56" s="22"/>
      <c r="AL56" s="22"/>
      <c r="AM56" s="22"/>
      <c r="AN56" s="22"/>
      <c r="AO56" s="50"/>
      <c r="AP56" s="22"/>
      <c r="AQ56" s="23"/>
    </row>
    <row r="57" spans="2:43" x14ac:dyDescent="0.3">
      <c r="B57" s="21"/>
      <c r="C57" s="22"/>
      <c r="D57" s="49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50"/>
      <c r="AA57" s="22"/>
      <c r="AB57" s="22"/>
      <c r="AC57" s="49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  <c r="AO57" s="50"/>
      <c r="AP57" s="22"/>
      <c r="AQ57" s="23"/>
    </row>
    <row r="58" spans="2:43" s="1" customFormat="1" ht="15" x14ac:dyDescent="0.3">
      <c r="B58" s="31"/>
      <c r="C58" s="32"/>
      <c r="D58" s="51" t="s">
        <v>45</v>
      </c>
      <c r="E58" s="52"/>
      <c r="F58" s="52"/>
      <c r="G58" s="52"/>
      <c r="H58" s="52"/>
      <c r="I58" s="52"/>
      <c r="J58" s="52"/>
      <c r="K58" s="52"/>
      <c r="L58" s="52"/>
      <c r="M58" s="52"/>
      <c r="N58" s="52"/>
      <c r="O58" s="52"/>
      <c r="P58" s="52"/>
      <c r="Q58" s="52"/>
      <c r="R58" s="53" t="s">
        <v>46</v>
      </c>
      <c r="S58" s="52"/>
      <c r="T58" s="52"/>
      <c r="U58" s="52"/>
      <c r="V58" s="52"/>
      <c r="W58" s="52"/>
      <c r="X58" s="52"/>
      <c r="Y58" s="52"/>
      <c r="Z58" s="54"/>
      <c r="AA58" s="32"/>
      <c r="AB58" s="32"/>
      <c r="AC58" s="51" t="s">
        <v>45</v>
      </c>
      <c r="AD58" s="52"/>
      <c r="AE58" s="52"/>
      <c r="AF58" s="52"/>
      <c r="AG58" s="52"/>
      <c r="AH58" s="52"/>
      <c r="AI58" s="52"/>
      <c r="AJ58" s="52"/>
      <c r="AK58" s="52"/>
      <c r="AL58" s="52"/>
      <c r="AM58" s="53" t="s">
        <v>46</v>
      </c>
      <c r="AN58" s="52"/>
      <c r="AO58" s="54"/>
      <c r="AP58" s="32"/>
      <c r="AQ58" s="33"/>
    </row>
    <row r="59" spans="2:43" x14ac:dyDescent="0.3"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3"/>
    </row>
    <row r="60" spans="2:43" s="1" customFormat="1" ht="15" x14ac:dyDescent="0.3">
      <c r="B60" s="31"/>
      <c r="C60" s="32"/>
      <c r="D60" s="46" t="s">
        <v>47</v>
      </c>
      <c r="E60" s="47"/>
      <c r="F60" s="47"/>
      <c r="G60" s="47"/>
      <c r="H60" s="47"/>
      <c r="I60" s="47"/>
      <c r="J60" s="47"/>
      <c r="K60" s="47"/>
      <c r="L60" s="47"/>
      <c r="M60" s="47"/>
      <c r="N60" s="47"/>
      <c r="O60" s="47"/>
      <c r="P60" s="47"/>
      <c r="Q60" s="47"/>
      <c r="R60" s="47"/>
      <c r="S60" s="47"/>
      <c r="T60" s="47"/>
      <c r="U60" s="47"/>
      <c r="V60" s="47"/>
      <c r="W60" s="47"/>
      <c r="X60" s="47"/>
      <c r="Y60" s="47"/>
      <c r="Z60" s="48"/>
      <c r="AA60" s="32"/>
      <c r="AB60" s="32"/>
      <c r="AC60" s="46" t="s">
        <v>48</v>
      </c>
      <c r="AD60" s="47"/>
      <c r="AE60" s="47"/>
      <c r="AF60" s="47"/>
      <c r="AG60" s="47"/>
      <c r="AH60" s="47"/>
      <c r="AI60" s="47"/>
      <c r="AJ60" s="47"/>
      <c r="AK60" s="47"/>
      <c r="AL60" s="47"/>
      <c r="AM60" s="47"/>
      <c r="AN60" s="47"/>
      <c r="AO60" s="48"/>
      <c r="AP60" s="32"/>
      <c r="AQ60" s="33"/>
    </row>
    <row r="61" spans="2:43" x14ac:dyDescent="0.3">
      <c r="B61" s="21"/>
      <c r="C61" s="22"/>
      <c r="D61" s="49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50"/>
      <c r="AA61" s="22"/>
      <c r="AB61" s="22"/>
      <c r="AC61" s="49"/>
      <c r="AD61" s="22"/>
      <c r="AE61" s="22"/>
      <c r="AF61" s="22"/>
      <c r="AG61" s="22"/>
      <c r="AH61" s="22"/>
      <c r="AI61" s="22"/>
      <c r="AJ61" s="22"/>
      <c r="AK61" s="22"/>
      <c r="AL61" s="22"/>
      <c r="AM61" s="22"/>
      <c r="AN61" s="22"/>
      <c r="AO61" s="50"/>
      <c r="AP61" s="22"/>
      <c r="AQ61" s="23"/>
    </row>
    <row r="62" spans="2:43" x14ac:dyDescent="0.3">
      <c r="B62" s="21"/>
      <c r="C62" s="22"/>
      <c r="D62" s="49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50"/>
      <c r="AA62" s="22"/>
      <c r="AB62" s="22"/>
      <c r="AC62" s="49"/>
      <c r="AD62" s="22"/>
      <c r="AE62" s="22"/>
      <c r="AF62" s="22"/>
      <c r="AG62" s="22"/>
      <c r="AH62" s="22"/>
      <c r="AI62" s="22"/>
      <c r="AJ62" s="22"/>
      <c r="AK62" s="22"/>
      <c r="AL62" s="22"/>
      <c r="AM62" s="22"/>
      <c r="AN62" s="22"/>
      <c r="AO62" s="50"/>
      <c r="AP62" s="22"/>
      <c r="AQ62" s="23"/>
    </row>
    <row r="63" spans="2:43" x14ac:dyDescent="0.3">
      <c r="B63" s="21"/>
      <c r="C63" s="22"/>
      <c r="D63" s="49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50"/>
      <c r="AA63" s="22"/>
      <c r="AB63" s="22"/>
      <c r="AC63" s="49"/>
      <c r="AD63" s="22"/>
      <c r="AE63" s="22"/>
      <c r="AF63" s="22"/>
      <c r="AG63" s="22"/>
      <c r="AH63" s="22"/>
      <c r="AI63" s="22"/>
      <c r="AJ63" s="22"/>
      <c r="AK63" s="22"/>
      <c r="AL63" s="22"/>
      <c r="AM63" s="22"/>
      <c r="AN63" s="22"/>
      <c r="AO63" s="50"/>
      <c r="AP63" s="22"/>
      <c r="AQ63" s="23"/>
    </row>
    <row r="64" spans="2:43" x14ac:dyDescent="0.3">
      <c r="B64" s="21"/>
      <c r="C64" s="22"/>
      <c r="D64" s="49"/>
      <c r="E64" s="22"/>
      <c r="F64" s="22"/>
      <c r="G64" s="22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50"/>
      <c r="AA64" s="22"/>
      <c r="AB64" s="22"/>
      <c r="AC64" s="49"/>
      <c r="AD64" s="22"/>
      <c r="AE64" s="22"/>
      <c r="AF64" s="22"/>
      <c r="AG64" s="22"/>
      <c r="AH64" s="22"/>
      <c r="AI64" s="22"/>
      <c r="AJ64" s="22"/>
      <c r="AK64" s="22"/>
      <c r="AL64" s="22"/>
      <c r="AM64" s="22"/>
      <c r="AN64" s="22"/>
      <c r="AO64" s="50"/>
      <c r="AP64" s="22"/>
      <c r="AQ64" s="23"/>
    </row>
    <row r="65" spans="2:43" x14ac:dyDescent="0.3">
      <c r="B65" s="21"/>
      <c r="C65" s="22"/>
      <c r="D65" s="49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50"/>
      <c r="AA65" s="22"/>
      <c r="AB65" s="22"/>
      <c r="AC65" s="49"/>
      <c r="AD65" s="22"/>
      <c r="AE65" s="22"/>
      <c r="AF65" s="22"/>
      <c r="AG65" s="22"/>
      <c r="AH65" s="22"/>
      <c r="AI65" s="22"/>
      <c r="AJ65" s="22"/>
      <c r="AK65" s="22"/>
      <c r="AL65" s="22"/>
      <c r="AM65" s="22"/>
      <c r="AN65" s="22"/>
      <c r="AO65" s="50"/>
      <c r="AP65" s="22"/>
      <c r="AQ65" s="23"/>
    </row>
    <row r="66" spans="2:43" x14ac:dyDescent="0.3">
      <c r="B66" s="21"/>
      <c r="C66" s="22"/>
      <c r="D66" s="49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50"/>
      <c r="AA66" s="22"/>
      <c r="AB66" s="22"/>
      <c r="AC66" s="49"/>
      <c r="AD66" s="22"/>
      <c r="AE66" s="22"/>
      <c r="AF66" s="22"/>
      <c r="AG66" s="22"/>
      <c r="AH66" s="22"/>
      <c r="AI66" s="22"/>
      <c r="AJ66" s="22"/>
      <c r="AK66" s="22"/>
      <c r="AL66" s="22"/>
      <c r="AM66" s="22"/>
      <c r="AN66" s="22"/>
      <c r="AO66" s="50"/>
      <c r="AP66" s="22"/>
      <c r="AQ66" s="23"/>
    </row>
    <row r="67" spans="2:43" x14ac:dyDescent="0.3">
      <c r="B67" s="21"/>
      <c r="C67" s="22"/>
      <c r="D67" s="49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50"/>
      <c r="AA67" s="22"/>
      <c r="AB67" s="22"/>
      <c r="AC67" s="49"/>
      <c r="AD67" s="22"/>
      <c r="AE67" s="22"/>
      <c r="AF67" s="22"/>
      <c r="AG67" s="22"/>
      <c r="AH67" s="22"/>
      <c r="AI67" s="22"/>
      <c r="AJ67" s="22"/>
      <c r="AK67" s="22"/>
      <c r="AL67" s="22"/>
      <c r="AM67" s="22"/>
      <c r="AN67" s="22"/>
      <c r="AO67" s="50"/>
      <c r="AP67" s="22"/>
      <c r="AQ67" s="23"/>
    </row>
    <row r="68" spans="2:43" x14ac:dyDescent="0.3">
      <c r="B68" s="21"/>
      <c r="C68" s="22"/>
      <c r="D68" s="49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50"/>
      <c r="AA68" s="22"/>
      <c r="AB68" s="22"/>
      <c r="AC68" s="49"/>
      <c r="AD68" s="22"/>
      <c r="AE68" s="22"/>
      <c r="AF68" s="22"/>
      <c r="AG68" s="22"/>
      <c r="AH68" s="22"/>
      <c r="AI68" s="22"/>
      <c r="AJ68" s="22"/>
      <c r="AK68" s="22"/>
      <c r="AL68" s="22"/>
      <c r="AM68" s="22"/>
      <c r="AN68" s="22"/>
      <c r="AO68" s="50"/>
      <c r="AP68" s="22"/>
      <c r="AQ68" s="23"/>
    </row>
    <row r="69" spans="2:43" s="1" customFormat="1" ht="15" x14ac:dyDescent="0.3">
      <c r="B69" s="31"/>
      <c r="C69" s="32"/>
      <c r="D69" s="51" t="s">
        <v>45</v>
      </c>
      <c r="E69" s="52"/>
      <c r="F69" s="52"/>
      <c r="G69" s="52"/>
      <c r="H69" s="52"/>
      <c r="I69" s="52"/>
      <c r="J69" s="52"/>
      <c r="K69" s="52"/>
      <c r="L69" s="52"/>
      <c r="M69" s="52"/>
      <c r="N69" s="52"/>
      <c r="O69" s="52"/>
      <c r="P69" s="52"/>
      <c r="Q69" s="52"/>
      <c r="R69" s="53" t="s">
        <v>46</v>
      </c>
      <c r="S69" s="52"/>
      <c r="T69" s="52"/>
      <c r="U69" s="52"/>
      <c r="V69" s="52"/>
      <c r="W69" s="52"/>
      <c r="X69" s="52"/>
      <c r="Y69" s="52"/>
      <c r="Z69" s="54"/>
      <c r="AA69" s="32"/>
      <c r="AB69" s="32"/>
      <c r="AC69" s="51" t="s">
        <v>45</v>
      </c>
      <c r="AD69" s="52"/>
      <c r="AE69" s="52"/>
      <c r="AF69" s="52"/>
      <c r="AG69" s="52"/>
      <c r="AH69" s="52"/>
      <c r="AI69" s="52"/>
      <c r="AJ69" s="52"/>
      <c r="AK69" s="52"/>
      <c r="AL69" s="52"/>
      <c r="AM69" s="53" t="s">
        <v>46</v>
      </c>
      <c r="AN69" s="52"/>
      <c r="AO69" s="54"/>
      <c r="AP69" s="32"/>
      <c r="AQ69" s="33"/>
    </row>
    <row r="70" spans="2:43" s="1" customFormat="1" ht="6.95" customHeight="1" x14ac:dyDescent="0.3">
      <c r="B70" s="31"/>
      <c r="C70" s="32"/>
      <c r="D70" s="32"/>
      <c r="E70" s="32"/>
      <c r="F70" s="32"/>
      <c r="G70" s="32"/>
      <c r="H70" s="32"/>
      <c r="I70" s="32"/>
      <c r="J70" s="32"/>
      <c r="K70" s="32"/>
      <c r="L70" s="32"/>
      <c r="M70" s="32"/>
      <c r="N70" s="32"/>
      <c r="O70" s="32"/>
      <c r="P70" s="32"/>
      <c r="Q70" s="32"/>
      <c r="R70" s="32"/>
      <c r="S70" s="32"/>
      <c r="T70" s="32"/>
      <c r="U70" s="32"/>
      <c r="V70" s="32"/>
      <c r="W70" s="32"/>
      <c r="X70" s="32"/>
      <c r="Y70" s="32"/>
      <c r="Z70" s="32"/>
      <c r="AA70" s="32"/>
      <c r="AB70" s="32"/>
      <c r="AC70" s="32"/>
      <c r="AD70" s="32"/>
      <c r="AE70" s="32"/>
      <c r="AF70" s="32"/>
      <c r="AG70" s="32"/>
      <c r="AH70" s="32"/>
      <c r="AI70" s="32"/>
      <c r="AJ70" s="32"/>
      <c r="AK70" s="32"/>
      <c r="AL70" s="32"/>
      <c r="AM70" s="32"/>
      <c r="AN70" s="32"/>
      <c r="AO70" s="32"/>
      <c r="AP70" s="32"/>
      <c r="AQ70" s="33"/>
    </row>
    <row r="71" spans="2:43" s="1" customFormat="1" ht="6.95" customHeight="1" x14ac:dyDescent="0.3">
      <c r="B71" s="55"/>
      <c r="C71" s="56"/>
      <c r="D71" s="56"/>
      <c r="E71" s="56"/>
      <c r="F71" s="56"/>
      <c r="G71" s="56"/>
      <c r="H71" s="56"/>
      <c r="I71" s="56"/>
      <c r="J71" s="56"/>
      <c r="K71" s="56"/>
      <c r="L71" s="56"/>
      <c r="M71" s="56"/>
      <c r="N71" s="56"/>
      <c r="O71" s="56"/>
      <c r="P71" s="56"/>
      <c r="Q71" s="56"/>
      <c r="R71" s="56"/>
      <c r="S71" s="56"/>
      <c r="T71" s="56"/>
      <c r="U71" s="56"/>
      <c r="V71" s="56"/>
      <c r="W71" s="56"/>
      <c r="X71" s="56"/>
      <c r="Y71" s="56"/>
      <c r="Z71" s="56"/>
      <c r="AA71" s="56"/>
      <c r="AB71" s="56"/>
      <c r="AC71" s="56"/>
      <c r="AD71" s="56"/>
      <c r="AE71" s="56"/>
      <c r="AF71" s="56"/>
      <c r="AG71" s="56"/>
      <c r="AH71" s="56"/>
      <c r="AI71" s="56"/>
      <c r="AJ71" s="56"/>
      <c r="AK71" s="56"/>
      <c r="AL71" s="56"/>
      <c r="AM71" s="56"/>
      <c r="AN71" s="56"/>
      <c r="AO71" s="56"/>
      <c r="AP71" s="56"/>
      <c r="AQ71" s="57"/>
    </row>
    <row r="75" spans="2:43" s="1" customFormat="1" ht="6.95" customHeight="1" x14ac:dyDescent="0.3">
      <c r="B75" s="58"/>
      <c r="C75" s="59"/>
      <c r="D75" s="59"/>
      <c r="E75" s="59"/>
      <c r="F75" s="59"/>
      <c r="G75" s="59"/>
      <c r="H75" s="59"/>
      <c r="I75" s="59"/>
      <c r="J75" s="59"/>
      <c r="K75" s="59"/>
      <c r="L75" s="59"/>
      <c r="M75" s="59"/>
      <c r="N75" s="59"/>
      <c r="O75" s="59"/>
      <c r="P75" s="59"/>
      <c r="Q75" s="59"/>
      <c r="R75" s="59"/>
      <c r="S75" s="59"/>
      <c r="T75" s="59"/>
      <c r="U75" s="59"/>
      <c r="V75" s="59"/>
      <c r="W75" s="59"/>
      <c r="X75" s="59"/>
      <c r="Y75" s="59"/>
      <c r="Z75" s="59"/>
      <c r="AA75" s="59"/>
      <c r="AB75" s="59"/>
      <c r="AC75" s="59"/>
      <c r="AD75" s="59"/>
      <c r="AE75" s="59"/>
      <c r="AF75" s="59"/>
      <c r="AG75" s="59"/>
      <c r="AH75" s="59"/>
      <c r="AI75" s="59"/>
      <c r="AJ75" s="59"/>
      <c r="AK75" s="59"/>
      <c r="AL75" s="59"/>
      <c r="AM75" s="59"/>
      <c r="AN75" s="59"/>
      <c r="AO75" s="59"/>
      <c r="AP75" s="59"/>
      <c r="AQ75" s="60"/>
    </row>
    <row r="76" spans="2:43" s="1" customFormat="1" ht="36.950000000000003" customHeight="1" x14ac:dyDescent="0.3">
      <c r="B76" s="31"/>
      <c r="C76" s="195" t="s">
        <v>49</v>
      </c>
      <c r="D76" s="208"/>
      <c r="E76" s="208"/>
      <c r="F76" s="208"/>
      <c r="G76" s="208"/>
      <c r="H76" s="208"/>
      <c r="I76" s="208"/>
      <c r="J76" s="208"/>
      <c r="K76" s="208"/>
      <c r="L76" s="208"/>
      <c r="M76" s="208"/>
      <c r="N76" s="208"/>
      <c r="O76" s="208"/>
      <c r="P76" s="208"/>
      <c r="Q76" s="208"/>
      <c r="R76" s="208"/>
      <c r="S76" s="208"/>
      <c r="T76" s="208"/>
      <c r="U76" s="208"/>
      <c r="V76" s="208"/>
      <c r="W76" s="208"/>
      <c r="X76" s="208"/>
      <c r="Y76" s="208"/>
      <c r="Z76" s="208"/>
      <c r="AA76" s="208"/>
      <c r="AB76" s="208"/>
      <c r="AC76" s="208"/>
      <c r="AD76" s="208"/>
      <c r="AE76" s="208"/>
      <c r="AF76" s="208"/>
      <c r="AG76" s="208"/>
      <c r="AH76" s="208"/>
      <c r="AI76" s="208"/>
      <c r="AJ76" s="208"/>
      <c r="AK76" s="208"/>
      <c r="AL76" s="208"/>
      <c r="AM76" s="208"/>
      <c r="AN76" s="208"/>
      <c r="AO76" s="208"/>
      <c r="AP76" s="208"/>
      <c r="AQ76" s="33"/>
    </row>
    <row r="77" spans="2:43" s="3" customFormat="1" ht="14.45" customHeight="1" x14ac:dyDescent="0.3">
      <c r="B77" s="61"/>
      <c r="C77" s="28" t="s">
        <v>11</v>
      </c>
      <c r="D77" s="62"/>
      <c r="E77" s="62"/>
      <c r="F77" s="62"/>
      <c r="G77" s="62"/>
      <c r="H77" s="62"/>
      <c r="I77" s="62"/>
      <c r="J77" s="62"/>
      <c r="K77" s="62"/>
      <c r="L77" s="62" t="str">
        <f>K5</f>
        <v>VELKY_SARIS_LAVKY</v>
      </c>
      <c r="M77" s="62"/>
      <c r="N77" s="62"/>
      <c r="O77" s="62"/>
      <c r="P77" s="62"/>
      <c r="Q77" s="62"/>
      <c r="R77" s="62"/>
      <c r="S77" s="62"/>
      <c r="T77" s="62"/>
      <c r="U77" s="62"/>
      <c r="V77" s="62"/>
      <c r="W77" s="62"/>
      <c r="X77" s="62"/>
      <c r="Y77" s="62"/>
      <c r="Z77" s="62"/>
      <c r="AA77" s="62"/>
      <c r="AB77" s="62"/>
      <c r="AC77" s="62"/>
      <c r="AD77" s="62"/>
      <c r="AE77" s="62"/>
      <c r="AF77" s="62"/>
      <c r="AG77" s="62"/>
      <c r="AH77" s="62"/>
      <c r="AI77" s="62"/>
      <c r="AJ77" s="62"/>
      <c r="AK77" s="62"/>
      <c r="AL77" s="62"/>
      <c r="AM77" s="62"/>
      <c r="AN77" s="62"/>
      <c r="AO77" s="62"/>
      <c r="AP77" s="62"/>
      <c r="AQ77" s="63"/>
    </row>
    <row r="78" spans="2:43" s="4" customFormat="1" ht="36.950000000000003" customHeight="1" x14ac:dyDescent="0.3">
      <c r="B78" s="64"/>
      <c r="C78" s="65" t="s">
        <v>13</v>
      </c>
      <c r="D78" s="66"/>
      <c r="E78" s="66"/>
      <c r="F78" s="66"/>
      <c r="G78" s="66"/>
      <c r="H78" s="66"/>
      <c r="I78" s="66"/>
      <c r="J78" s="66"/>
      <c r="K78" s="66"/>
      <c r="L78" s="209" t="str">
        <f>K6</f>
        <v>Veľký Šariš Lávky pre peších a cyklistov</v>
      </c>
      <c r="M78" s="210"/>
      <c r="N78" s="210"/>
      <c r="O78" s="210"/>
      <c r="P78" s="210"/>
      <c r="Q78" s="210"/>
      <c r="R78" s="210"/>
      <c r="S78" s="210"/>
      <c r="T78" s="210"/>
      <c r="U78" s="210"/>
      <c r="V78" s="210"/>
      <c r="W78" s="210"/>
      <c r="X78" s="210"/>
      <c r="Y78" s="210"/>
      <c r="Z78" s="210"/>
      <c r="AA78" s="210"/>
      <c r="AB78" s="210"/>
      <c r="AC78" s="210"/>
      <c r="AD78" s="210"/>
      <c r="AE78" s="210"/>
      <c r="AF78" s="210"/>
      <c r="AG78" s="210"/>
      <c r="AH78" s="210"/>
      <c r="AI78" s="210"/>
      <c r="AJ78" s="210"/>
      <c r="AK78" s="210"/>
      <c r="AL78" s="210"/>
      <c r="AM78" s="210"/>
      <c r="AN78" s="210"/>
      <c r="AO78" s="210"/>
      <c r="AP78" s="66"/>
      <c r="AQ78" s="67"/>
    </row>
    <row r="79" spans="2:43" s="1" customFormat="1" ht="6.95" customHeight="1" x14ac:dyDescent="0.3">
      <c r="B79" s="31"/>
      <c r="C79" s="32"/>
      <c r="D79" s="32"/>
      <c r="E79" s="32"/>
      <c r="F79" s="32"/>
      <c r="G79" s="32"/>
      <c r="H79" s="32"/>
      <c r="I79" s="32"/>
      <c r="J79" s="32"/>
      <c r="K79" s="32"/>
      <c r="L79" s="32"/>
      <c r="M79" s="32"/>
      <c r="N79" s="32"/>
      <c r="O79" s="32"/>
      <c r="P79" s="32"/>
      <c r="Q79" s="32"/>
      <c r="R79" s="32"/>
      <c r="S79" s="32"/>
      <c r="T79" s="32"/>
      <c r="U79" s="32"/>
      <c r="V79" s="32"/>
      <c r="W79" s="32"/>
      <c r="X79" s="32"/>
      <c r="Y79" s="32"/>
      <c r="Z79" s="32"/>
      <c r="AA79" s="32"/>
      <c r="AB79" s="32"/>
      <c r="AC79" s="32"/>
      <c r="AD79" s="32"/>
      <c r="AE79" s="32"/>
      <c r="AF79" s="32"/>
      <c r="AG79" s="32"/>
      <c r="AH79" s="32"/>
      <c r="AI79" s="32"/>
      <c r="AJ79" s="32"/>
      <c r="AK79" s="32"/>
      <c r="AL79" s="32"/>
      <c r="AM79" s="32"/>
      <c r="AN79" s="32"/>
      <c r="AO79" s="32"/>
      <c r="AP79" s="32"/>
      <c r="AQ79" s="33"/>
    </row>
    <row r="80" spans="2:43" s="1" customFormat="1" ht="15" x14ac:dyDescent="0.3">
      <c r="B80" s="31"/>
      <c r="C80" s="28" t="s">
        <v>17</v>
      </c>
      <c r="D80" s="32"/>
      <c r="E80" s="32"/>
      <c r="F80" s="32"/>
      <c r="G80" s="32"/>
      <c r="H80" s="32"/>
      <c r="I80" s="32"/>
      <c r="J80" s="32"/>
      <c r="K80" s="32"/>
      <c r="L80" s="68" t="str">
        <f>IF(K8="","",K8)</f>
        <v xml:space="preserve"> </v>
      </c>
      <c r="M80" s="32"/>
      <c r="N80" s="32"/>
      <c r="O80" s="32"/>
      <c r="P80" s="32"/>
      <c r="Q80" s="32"/>
      <c r="R80" s="32"/>
      <c r="S80" s="32"/>
      <c r="T80" s="32"/>
      <c r="U80" s="32"/>
      <c r="V80" s="32"/>
      <c r="W80" s="32"/>
      <c r="X80" s="32"/>
      <c r="Y80" s="32"/>
      <c r="Z80" s="32"/>
      <c r="AA80" s="32"/>
      <c r="AB80" s="32"/>
      <c r="AC80" s="32"/>
      <c r="AD80" s="32"/>
      <c r="AE80" s="32"/>
      <c r="AF80" s="32"/>
      <c r="AG80" s="32"/>
      <c r="AH80" s="32"/>
      <c r="AI80" s="28" t="s">
        <v>19</v>
      </c>
      <c r="AJ80" s="32"/>
      <c r="AK80" s="32"/>
      <c r="AL80" s="32"/>
      <c r="AM80" s="69" t="str">
        <f>IF(AN8= "","",AN8)</f>
        <v>20. 4. 2016</v>
      </c>
      <c r="AN80" s="32"/>
      <c r="AO80" s="32"/>
      <c r="AP80" s="32"/>
      <c r="AQ80" s="33"/>
    </row>
    <row r="81" spans="1:76" s="1" customFormat="1" ht="6.95" customHeight="1" x14ac:dyDescent="0.3">
      <c r="B81" s="31"/>
      <c r="C81" s="32"/>
      <c r="D81" s="32"/>
      <c r="E81" s="32"/>
      <c r="F81" s="32"/>
      <c r="G81" s="32"/>
      <c r="H81" s="32"/>
      <c r="I81" s="32"/>
      <c r="J81" s="32"/>
      <c r="K81" s="32"/>
      <c r="L81" s="32"/>
      <c r="M81" s="32"/>
      <c r="N81" s="32"/>
      <c r="O81" s="32"/>
      <c r="P81" s="32"/>
      <c r="Q81" s="32"/>
      <c r="R81" s="32"/>
      <c r="S81" s="32"/>
      <c r="T81" s="32"/>
      <c r="U81" s="32"/>
      <c r="V81" s="32"/>
      <c r="W81" s="32"/>
      <c r="X81" s="32"/>
      <c r="Y81" s="32"/>
      <c r="Z81" s="32"/>
      <c r="AA81" s="32"/>
      <c r="AB81" s="32"/>
      <c r="AC81" s="32"/>
      <c r="AD81" s="32"/>
      <c r="AE81" s="32"/>
      <c r="AF81" s="32"/>
      <c r="AG81" s="32"/>
      <c r="AH81" s="32"/>
      <c r="AI81" s="32"/>
      <c r="AJ81" s="32"/>
      <c r="AK81" s="32"/>
      <c r="AL81" s="32"/>
      <c r="AM81" s="32"/>
      <c r="AN81" s="32"/>
      <c r="AO81" s="32"/>
      <c r="AP81" s="32"/>
      <c r="AQ81" s="33"/>
    </row>
    <row r="82" spans="1:76" s="1" customFormat="1" ht="15" x14ac:dyDescent="0.3">
      <c r="B82" s="31"/>
      <c r="C82" s="28" t="s">
        <v>21</v>
      </c>
      <c r="D82" s="32"/>
      <c r="E82" s="32"/>
      <c r="F82" s="32"/>
      <c r="G82" s="32"/>
      <c r="H82" s="32"/>
      <c r="I82" s="32"/>
      <c r="J82" s="32"/>
      <c r="K82" s="32"/>
      <c r="L82" s="62" t="str">
        <f>IF(E11= "","",E11)</f>
        <v xml:space="preserve"> </v>
      </c>
      <c r="M82" s="32"/>
      <c r="N82" s="32"/>
      <c r="O82" s="32"/>
      <c r="P82" s="32"/>
      <c r="Q82" s="32"/>
      <c r="R82" s="32"/>
      <c r="S82" s="32"/>
      <c r="T82" s="32"/>
      <c r="U82" s="32"/>
      <c r="V82" s="32"/>
      <c r="W82" s="32"/>
      <c r="X82" s="32"/>
      <c r="Y82" s="32"/>
      <c r="Z82" s="32"/>
      <c r="AA82" s="32"/>
      <c r="AB82" s="32"/>
      <c r="AC82" s="32"/>
      <c r="AD82" s="32"/>
      <c r="AE82" s="32"/>
      <c r="AF82" s="32"/>
      <c r="AG82" s="32"/>
      <c r="AH82" s="32"/>
      <c r="AI82" s="28" t="s">
        <v>25</v>
      </c>
      <c r="AJ82" s="32"/>
      <c r="AK82" s="32"/>
      <c r="AL82" s="32"/>
      <c r="AM82" s="211" t="str">
        <f>IF(E17="","",E17)</f>
        <v xml:space="preserve"> </v>
      </c>
      <c r="AN82" s="208"/>
      <c r="AO82" s="208"/>
      <c r="AP82" s="208"/>
      <c r="AQ82" s="33"/>
      <c r="AS82" s="223" t="s">
        <v>50</v>
      </c>
      <c r="AT82" s="224"/>
      <c r="AU82" s="47"/>
      <c r="AV82" s="47"/>
      <c r="AW82" s="47"/>
      <c r="AX82" s="47"/>
      <c r="AY82" s="47"/>
      <c r="AZ82" s="47"/>
      <c r="BA82" s="47"/>
      <c r="BB82" s="47"/>
      <c r="BC82" s="47"/>
      <c r="BD82" s="48"/>
    </row>
    <row r="83" spans="1:76" s="1" customFormat="1" ht="15" x14ac:dyDescent="0.3">
      <c r="B83" s="31"/>
      <c r="C83" s="28" t="s">
        <v>24</v>
      </c>
      <c r="D83" s="32"/>
      <c r="E83" s="32"/>
      <c r="F83" s="32"/>
      <c r="G83" s="32"/>
      <c r="H83" s="32"/>
      <c r="I83" s="32"/>
      <c r="J83" s="32"/>
      <c r="K83" s="32"/>
      <c r="L83" s="62" t="str">
        <f>IF(E14="","",E14)</f>
        <v xml:space="preserve"> </v>
      </c>
      <c r="M83" s="32"/>
      <c r="N83" s="32"/>
      <c r="O83" s="32"/>
      <c r="P83" s="32"/>
      <c r="Q83" s="32"/>
      <c r="R83" s="32"/>
      <c r="S83" s="32"/>
      <c r="T83" s="32"/>
      <c r="U83" s="32"/>
      <c r="V83" s="32"/>
      <c r="W83" s="32"/>
      <c r="X83" s="32"/>
      <c r="Y83" s="32"/>
      <c r="Z83" s="32"/>
      <c r="AA83" s="32"/>
      <c r="AB83" s="32"/>
      <c r="AC83" s="32"/>
      <c r="AD83" s="32"/>
      <c r="AE83" s="32"/>
      <c r="AF83" s="32"/>
      <c r="AG83" s="32"/>
      <c r="AH83" s="32"/>
      <c r="AI83" s="28" t="s">
        <v>28</v>
      </c>
      <c r="AJ83" s="32"/>
      <c r="AK83" s="32"/>
      <c r="AL83" s="32"/>
      <c r="AM83" s="211" t="str">
        <f>IF(E20="","",E20)</f>
        <v xml:space="preserve"> </v>
      </c>
      <c r="AN83" s="208"/>
      <c r="AO83" s="208"/>
      <c r="AP83" s="208"/>
      <c r="AQ83" s="33"/>
      <c r="AS83" s="225"/>
      <c r="AT83" s="208"/>
      <c r="AU83" s="32"/>
      <c r="AV83" s="32"/>
      <c r="AW83" s="32"/>
      <c r="AX83" s="32"/>
      <c r="AY83" s="32"/>
      <c r="AZ83" s="32"/>
      <c r="BA83" s="32"/>
      <c r="BB83" s="32"/>
      <c r="BC83" s="32"/>
      <c r="BD83" s="70"/>
    </row>
    <row r="84" spans="1:76" s="1" customFormat="1" ht="10.9" customHeight="1" x14ac:dyDescent="0.3">
      <c r="B84" s="31"/>
      <c r="C84" s="32"/>
      <c r="D84" s="32"/>
      <c r="E84" s="32"/>
      <c r="F84" s="32"/>
      <c r="G84" s="32"/>
      <c r="H84" s="32"/>
      <c r="I84" s="32"/>
      <c r="J84" s="32"/>
      <c r="K84" s="32"/>
      <c r="L84" s="32"/>
      <c r="M84" s="32"/>
      <c r="N84" s="32"/>
      <c r="O84" s="32"/>
      <c r="P84" s="32"/>
      <c r="Q84" s="32"/>
      <c r="R84" s="32"/>
      <c r="S84" s="32"/>
      <c r="T84" s="32"/>
      <c r="U84" s="32"/>
      <c r="V84" s="32"/>
      <c r="W84" s="32"/>
      <c r="X84" s="32"/>
      <c r="Y84" s="32"/>
      <c r="Z84" s="32"/>
      <c r="AA84" s="32"/>
      <c r="AB84" s="32"/>
      <c r="AC84" s="32"/>
      <c r="AD84" s="32"/>
      <c r="AE84" s="32"/>
      <c r="AF84" s="32"/>
      <c r="AG84" s="32"/>
      <c r="AH84" s="32"/>
      <c r="AI84" s="32"/>
      <c r="AJ84" s="32"/>
      <c r="AK84" s="32"/>
      <c r="AL84" s="32"/>
      <c r="AM84" s="32"/>
      <c r="AN84" s="32"/>
      <c r="AO84" s="32"/>
      <c r="AP84" s="32"/>
      <c r="AQ84" s="33"/>
      <c r="AS84" s="225"/>
      <c r="AT84" s="208"/>
      <c r="AU84" s="32"/>
      <c r="AV84" s="32"/>
      <c r="AW84" s="32"/>
      <c r="AX84" s="32"/>
      <c r="AY84" s="32"/>
      <c r="AZ84" s="32"/>
      <c r="BA84" s="32"/>
      <c r="BB84" s="32"/>
      <c r="BC84" s="32"/>
      <c r="BD84" s="70"/>
    </row>
    <row r="85" spans="1:76" s="1" customFormat="1" ht="29.25" customHeight="1" x14ac:dyDescent="0.3">
      <c r="B85" s="31"/>
      <c r="C85" s="200" t="s">
        <v>51</v>
      </c>
      <c r="D85" s="201"/>
      <c r="E85" s="201"/>
      <c r="F85" s="201"/>
      <c r="G85" s="201"/>
      <c r="H85" s="71"/>
      <c r="I85" s="202" t="s">
        <v>52</v>
      </c>
      <c r="J85" s="201"/>
      <c r="K85" s="201"/>
      <c r="L85" s="201"/>
      <c r="M85" s="201"/>
      <c r="N85" s="201"/>
      <c r="O85" s="201"/>
      <c r="P85" s="201"/>
      <c r="Q85" s="201"/>
      <c r="R85" s="201"/>
      <c r="S85" s="201"/>
      <c r="T85" s="201"/>
      <c r="U85" s="201"/>
      <c r="V85" s="201"/>
      <c r="W85" s="201"/>
      <c r="X85" s="201"/>
      <c r="Y85" s="201"/>
      <c r="Z85" s="201"/>
      <c r="AA85" s="201"/>
      <c r="AB85" s="201"/>
      <c r="AC85" s="201"/>
      <c r="AD85" s="201"/>
      <c r="AE85" s="201"/>
      <c r="AF85" s="201"/>
      <c r="AG85" s="202" t="s">
        <v>53</v>
      </c>
      <c r="AH85" s="201"/>
      <c r="AI85" s="201"/>
      <c r="AJ85" s="201"/>
      <c r="AK85" s="201"/>
      <c r="AL85" s="201"/>
      <c r="AM85" s="201"/>
      <c r="AN85" s="202" t="s">
        <v>54</v>
      </c>
      <c r="AO85" s="201"/>
      <c r="AP85" s="203"/>
      <c r="AQ85" s="33"/>
      <c r="AS85" s="72" t="s">
        <v>55</v>
      </c>
      <c r="AT85" s="73" t="s">
        <v>56</v>
      </c>
      <c r="AU85" s="73" t="s">
        <v>57</v>
      </c>
      <c r="AV85" s="73" t="s">
        <v>58</v>
      </c>
      <c r="AW85" s="73" t="s">
        <v>59</v>
      </c>
      <c r="AX85" s="73" t="s">
        <v>60</v>
      </c>
      <c r="AY85" s="73" t="s">
        <v>61</v>
      </c>
      <c r="AZ85" s="73" t="s">
        <v>62</v>
      </c>
      <c r="BA85" s="73" t="s">
        <v>63</v>
      </c>
      <c r="BB85" s="73" t="s">
        <v>64</v>
      </c>
      <c r="BC85" s="73" t="s">
        <v>65</v>
      </c>
      <c r="BD85" s="74" t="s">
        <v>66</v>
      </c>
    </row>
    <row r="86" spans="1:76" s="1" customFormat="1" ht="10.9" customHeight="1" x14ac:dyDescent="0.3">
      <c r="B86" s="31"/>
      <c r="C86" s="32"/>
      <c r="D86" s="32"/>
      <c r="E86" s="32"/>
      <c r="F86" s="32"/>
      <c r="G86" s="32"/>
      <c r="H86" s="32"/>
      <c r="I86" s="32"/>
      <c r="J86" s="32"/>
      <c r="K86" s="32"/>
      <c r="L86" s="32"/>
      <c r="M86" s="32"/>
      <c r="N86" s="32"/>
      <c r="O86" s="32"/>
      <c r="P86" s="32"/>
      <c r="Q86" s="32"/>
      <c r="R86" s="32"/>
      <c r="S86" s="32"/>
      <c r="T86" s="32"/>
      <c r="U86" s="32"/>
      <c r="V86" s="32"/>
      <c r="W86" s="32"/>
      <c r="X86" s="32"/>
      <c r="Y86" s="32"/>
      <c r="Z86" s="32"/>
      <c r="AA86" s="32"/>
      <c r="AB86" s="32"/>
      <c r="AC86" s="32"/>
      <c r="AD86" s="32"/>
      <c r="AE86" s="32"/>
      <c r="AF86" s="32"/>
      <c r="AG86" s="32"/>
      <c r="AH86" s="32"/>
      <c r="AI86" s="32"/>
      <c r="AJ86" s="32"/>
      <c r="AK86" s="32"/>
      <c r="AL86" s="32"/>
      <c r="AM86" s="32"/>
      <c r="AN86" s="32"/>
      <c r="AO86" s="32"/>
      <c r="AP86" s="32"/>
      <c r="AQ86" s="33"/>
      <c r="AS86" s="75"/>
      <c r="AT86" s="47"/>
      <c r="AU86" s="47"/>
      <c r="AV86" s="47"/>
      <c r="AW86" s="47"/>
      <c r="AX86" s="47"/>
      <c r="AY86" s="47"/>
      <c r="AZ86" s="47"/>
      <c r="BA86" s="47"/>
      <c r="BB86" s="47"/>
      <c r="BC86" s="47"/>
      <c r="BD86" s="48"/>
    </row>
    <row r="87" spans="1:76" s="4" customFormat="1" ht="32.450000000000003" customHeight="1" x14ac:dyDescent="0.3">
      <c r="B87" s="64"/>
      <c r="C87" s="76" t="s">
        <v>67</v>
      </c>
      <c r="D87" s="77"/>
      <c r="E87" s="77"/>
      <c r="F87" s="77"/>
      <c r="G87" s="77"/>
      <c r="H87" s="77"/>
      <c r="I87" s="77"/>
      <c r="J87" s="77"/>
      <c r="K87" s="77"/>
      <c r="L87" s="77"/>
      <c r="M87" s="77"/>
      <c r="N87" s="77"/>
      <c r="O87" s="77"/>
      <c r="P87" s="77"/>
      <c r="Q87" s="77"/>
      <c r="R87" s="77"/>
      <c r="S87" s="77"/>
      <c r="T87" s="77"/>
      <c r="U87" s="77"/>
      <c r="V87" s="77"/>
      <c r="W87" s="77"/>
      <c r="X87" s="77"/>
      <c r="Y87" s="77"/>
      <c r="Z87" s="77"/>
      <c r="AA87" s="77"/>
      <c r="AB87" s="77"/>
      <c r="AC87" s="77"/>
      <c r="AD87" s="77"/>
      <c r="AE87" s="77"/>
      <c r="AF87" s="77"/>
      <c r="AG87" s="214">
        <f>ROUND(AG88,2)</f>
        <v>0</v>
      </c>
      <c r="AH87" s="214"/>
      <c r="AI87" s="214"/>
      <c r="AJ87" s="214"/>
      <c r="AK87" s="214"/>
      <c r="AL87" s="214"/>
      <c r="AM87" s="214"/>
      <c r="AN87" s="215">
        <f>SUM(AG87,AT87)</f>
        <v>0</v>
      </c>
      <c r="AO87" s="215"/>
      <c r="AP87" s="215"/>
      <c r="AQ87" s="67"/>
      <c r="AS87" s="78">
        <f>ROUND(AS88,2)</f>
        <v>0</v>
      </c>
      <c r="AT87" s="79">
        <f>ROUND(SUM(AV87:AW87),2)</f>
        <v>0</v>
      </c>
      <c r="AU87" s="80">
        <f>ROUND(AU88,5)</f>
        <v>1734.2051799999999</v>
      </c>
      <c r="AV87" s="79">
        <f>ROUND(AZ87*L31,2)</f>
        <v>0</v>
      </c>
      <c r="AW87" s="79">
        <f>ROUND(BA87*L32,2)</f>
        <v>0</v>
      </c>
      <c r="AX87" s="79">
        <f>ROUND(BB87*L31,2)</f>
        <v>0</v>
      </c>
      <c r="AY87" s="79">
        <f>ROUND(BC87*L32,2)</f>
        <v>0</v>
      </c>
      <c r="AZ87" s="79">
        <f>ROUND(AZ88,2)</f>
        <v>0</v>
      </c>
      <c r="BA87" s="79">
        <f>ROUND(BA88,2)</f>
        <v>0</v>
      </c>
      <c r="BB87" s="79">
        <f>ROUND(BB88,2)</f>
        <v>0</v>
      </c>
      <c r="BC87" s="79">
        <f>ROUND(BC88,2)</f>
        <v>0</v>
      </c>
      <c r="BD87" s="81">
        <f>ROUND(BD88,2)</f>
        <v>0</v>
      </c>
      <c r="BS87" s="82" t="s">
        <v>68</v>
      </c>
      <c r="BT87" s="82" t="s">
        <v>69</v>
      </c>
      <c r="BU87" s="83" t="s">
        <v>70</v>
      </c>
      <c r="BV87" s="82" t="s">
        <v>71</v>
      </c>
      <c r="BW87" s="82" t="s">
        <v>72</v>
      </c>
      <c r="BX87" s="82" t="s">
        <v>73</v>
      </c>
    </row>
    <row r="88" spans="1:76" s="5" customFormat="1" ht="22.5" customHeight="1" x14ac:dyDescent="0.3">
      <c r="B88" s="84"/>
      <c r="C88" s="85"/>
      <c r="D88" s="219" t="s">
        <v>74</v>
      </c>
      <c r="E88" s="217"/>
      <c r="F88" s="217"/>
      <c r="G88" s="217"/>
      <c r="H88" s="217"/>
      <c r="I88" s="86"/>
      <c r="J88" s="219" t="s">
        <v>75</v>
      </c>
      <c r="K88" s="217"/>
      <c r="L88" s="217"/>
      <c r="M88" s="217"/>
      <c r="N88" s="217"/>
      <c r="O88" s="217"/>
      <c r="P88" s="217"/>
      <c r="Q88" s="217"/>
      <c r="R88" s="217"/>
      <c r="S88" s="217"/>
      <c r="T88" s="217"/>
      <c r="U88" s="217"/>
      <c r="V88" s="217"/>
      <c r="W88" s="217"/>
      <c r="X88" s="217"/>
      <c r="Y88" s="217"/>
      <c r="Z88" s="217"/>
      <c r="AA88" s="217"/>
      <c r="AB88" s="217"/>
      <c r="AC88" s="217"/>
      <c r="AD88" s="217"/>
      <c r="AE88" s="217"/>
      <c r="AF88" s="217"/>
      <c r="AG88" s="218">
        <f>ROUND(SUM(AG89:AG90),2)</f>
        <v>0</v>
      </c>
      <c r="AH88" s="217"/>
      <c r="AI88" s="217"/>
      <c r="AJ88" s="217"/>
      <c r="AK88" s="217"/>
      <c r="AL88" s="217"/>
      <c r="AM88" s="217"/>
      <c r="AN88" s="216">
        <f>SUM(AG88,AT88)</f>
        <v>0</v>
      </c>
      <c r="AO88" s="217"/>
      <c r="AP88" s="217"/>
      <c r="AQ88" s="87"/>
      <c r="AS88" s="88">
        <f>ROUND(SUM(AS89:AS90),2)</f>
        <v>0</v>
      </c>
      <c r="AT88" s="89">
        <f>ROUND(SUM(AV88:AW88),2)</f>
        <v>0</v>
      </c>
      <c r="AU88" s="90">
        <f>ROUND(SUM(AU89:AU90),5)</f>
        <v>1734.2051799999999</v>
      </c>
      <c r="AV88" s="89">
        <f>ROUND(AZ88*L31,2)</f>
        <v>0</v>
      </c>
      <c r="AW88" s="89">
        <f>ROUND(BA88*L32,2)</f>
        <v>0</v>
      </c>
      <c r="AX88" s="89">
        <f>ROUND(BB88*L31,2)</f>
        <v>0</v>
      </c>
      <c r="AY88" s="89">
        <f>ROUND(BC88*L32,2)</f>
        <v>0</v>
      </c>
      <c r="AZ88" s="89">
        <f>ROUND(SUM(AZ89:AZ90),2)</f>
        <v>0</v>
      </c>
      <c r="BA88" s="89">
        <f>ROUND(SUM(BA89:BA90),2)</f>
        <v>0</v>
      </c>
      <c r="BB88" s="89">
        <f>ROUND(SUM(BB89:BB90),2)</f>
        <v>0</v>
      </c>
      <c r="BC88" s="89">
        <f>ROUND(SUM(BC89:BC90),2)</f>
        <v>0</v>
      </c>
      <c r="BD88" s="91">
        <f>ROUND(SUM(BD89:BD90),2)</f>
        <v>0</v>
      </c>
      <c r="BS88" s="92" t="s">
        <v>68</v>
      </c>
      <c r="BT88" s="92" t="s">
        <v>76</v>
      </c>
      <c r="BU88" s="92" t="s">
        <v>70</v>
      </c>
      <c r="BV88" s="92" t="s">
        <v>71</v>
      </c>
      <c r="BW88" s="92" t="s">
        <v>77</v>
      </c>
      <c r="BX88" s="92" t="s">
        <v>72</v>
      </c>
    </row>
    <row r="89" spans="1:76" s="6" customFormat="1" ht="22.5" customHeight="1" x14ac:dyDescent="0.3">
      <c r="A89" s="184" t="s">
        <v>308</v>
      </c>
      <c r="B89" s="93"/>
      <c r="C89" s="94"/>
      <c r="D89" s="94"/>
      <c r="E89" s="212" t="s">
        <v>78</v>
      </c>
      <c r="F89" s="213"/>
      <c r="G89" s="213"/>
      <c r="H89" s="213"/>
      <c r="I89" s="213"/>
      <c r="J89" s="94"/>
      <c r="K89" s="212" t="s">
        <v>79</v>
      </c>
      <c r="L89" s="213"/>
      <c r="M89" s="213"/>
      <c r="N89" s="213"/>
      <c r="O89" s="213"/>
      <c r="P89" s="213"/>
      <c r="Q89" s="213"/>
      <c r="R89" s="213"/>
      <c r="S89" s="213"/>
      <c r="T89" s="213"/>
      <c r="U89" s="213"/>
      <c r="V89" s="213"/>
      <c r="W89" s="213"/>
      <c r="X89" s="213"/>
      <c r="Y89" s="213"/>
      <c r="Z89" s="213"/>
      <c r="AA89" s="213"/>
      <c r="AB89" s="213"/>
      <c r="AC89" s="213"/>
      <c r="AD89" s="213"/>
      <c r="AE89" s="213"/>
      <c r="AF89" s="213"/>
      <c r="AG89" s="220">
        <f>'VP_201 - Všeobecné položky'!M31</f>
        <v>0</v>
      </c>
      <c r="AH89" s="213"/>
      <c r="AI89" s="213"/>
      <c r="AJ89" s="213"/>
      <c r="AK89" s="213"/>
      <c r="AL89" s="213"/>
      <c r="AM89" s="213"/>
      <c r="AN89" s="220">
        <f>SUM(AG89,AT89)</f>
        <v>0</v>
      </c>
      <c r="AO89" s="213"/>
      <c r="AP89" s="213"/>
      <c r="AQ89" s="95"/>
      <c r="AS89" s="96">
        <f>'VP_201 - Všeobecné položky'!M29</f>
        <v>0</v>
      </c>
      <c r="AT89" s="97">
        <f>ROUND(SUM(AV89:AW89),2)</f>
        <v>0</v>
      </c>
      <c r="AU89" s="98">
        <f>'VP_201 - Všeobecné položky'!W114</f>
        <v>0</v>
      </c>
      <c r="AV89" s="97">
        <f>'VP_201 - Všeobecné položky'!M33</f>
        <v>0</v>
      </c>
      <c r="AW89" s="97">
        <f>'VP_201 - Všeobecné položky'!M34</f>
        <v>0</v>
      </c>
      <c r="AX89" s="97">
        <f>'VP_201 - Všeobecné položky'!M35</f>
        <v>0</v>
      </c>
      <c r="AY89" s="97">
        <f>'VP_201 - Všeobecné položky'!M36</f>
        <v>0</v>
      </c>
      <c r="AZ89" s="97">
        <f>'VP_201 - Všeobecné položky'!H33</f>
        <v>0</v>
      </c>
      <c r="BA89" s="97">
        <f>'VP_201 - Všeobecné položky'!H34</f>
        <v>0</v>
      </c>
      <c r="BB89" s="97">
        <f>'VP_201 - Všeobecné položky'!H35</f>
        <v>0</v>
      </c>
      <c r="BC89" s="97">
        <f>'VP_201 - Všeobecné položky'!H36</f>
        <v>0</v>
      </c>
      <c r="BD89" s="99">
        <f>'VP_201 - Všeobecné položky'!H37</f>
        <v>0</v>
      </c>
      <c r="BT89" s="100" t="s">
        <v>80</v>
      </c>
      <c r="BV89" s="100" t="s">
        <v>71</v>
      </c>
      <c r="BW89" s="100" t="s">
        <v>81</v>
      </c>
      <c r="BX89" s="100" t="s">
        <v>77</v>
      </c>
    </row>
    <row r="90" spans="1:76" s="6" customFormat="1" ht="34.5" customHeight="1" x14ac:dyDescent="0.3">
      <c r="A90" s="184" t="s">
        <v>308</v>
      </c>
      <c r="B90" s="93"/>
      <c r="C90" s="94"/>
      <c r="D90" s="94"/>
      <c r="E90" s="212" t="s">
        <v>82</v>
      </c>
      <c r="F90" s="213"/>
      <c r="G90" s="213"/>
      <c r="H90" s="213"/>
      <c r="I90" s="213"/>
      <c r="J90" s="94"/>
      <c r="K90" s="212" t="s">
        <v>75</v>
      </c>
      <c r="L90" s="213"/>
      <c r="M90" s="213"/>
      <c r="N90" s="213"/>
      <c r="O90" s="213"/>
      <c r="P90" s="213"/>
      <c r="Q90" s="213"/>
      <c r="R90" s="213"/>
      <c r="S90" s="213"/>
      <c r="T90" s="213"/>
      <c r="U90" s="213"/>
      <c r="V90" s="213"/>
      <c r="W90" s="213"/>
      <c r="X90" s="213"/>
      <c r="Y90" s="213"/>
      <c r="Z90" s="213"/>
      <c r="AA90" s="213"/>
      <c r="AB90" s="213"/>
      <c r="AC90" s="213"/>
      <c r="AD90" s="213"/>
      <c r="AE90" s="213"/>
      <c r="AF90" s="213"/>
      <c r="AG90" s="220">
        <f>'SO_201_L - Lávka pri ČOV'!M31</f>
        <v>0</v>
      </c>
      <c r="AH90" s="213"/>
      <c r="AI90" s="213"/>
      <c r="AJ90" s="213"/>
      <c r="AK90" s="213"/>
      <c r="AL90" s="213"/>
      <c r="AM90" s="213"/>
      <c r="AN90" s="220">
        <f>SUM(AG90,AT90)</f>
        <v>0</v>
      </c>
      <c r="AO90" s="213"/>
      <c r="AP90" s="213"/>
      <c r="AQ90" s="95"/>
      <c r="AS90" s="101">
        <f>'SO_201_L - Lávka pri ČOV'!M29</f>
        <v>0</v>
      </c>
      <c r="AT90" s="102">
        <f>ROUND(SUM(AV90:AW90),2)</f>
        <v>0</v>
      </c>
      <c r="AU90" s="103">
        <f>'SO_201_L - Lávka pri ČOV'!W122</f>
        <v>1734.2051800000002</v>
      </c>
      <c r="AV90" s="102">
        <f>'SO_201_L - Lávka pri ČOV'!M33</f>
        <v>0</v>
      </c>
      <c r="AW90" s="102">
        <f>'SO_201_L - Lávka pri ČOV'!M34</f>
        <v>0</v>
      </c>
      <c r="AX90" s="102">
        <f>'SO_201_L - Lávka pri ČOV'!M35</f>
        <v>0</v>
      </c>
      <c r="AY90" s="102">
        <f>'SO_201_L - Lávka pri ČOV'!M36</f>
        <v>0</v>
      </c>
      <c r="AZ90" s="102">
        <f>'SO_201_L - Lávka pri ČOV'!H33</f>
        <v>0</v>
      </c>
      <c r="BA90" s="102">
        <f>'SO_201_L - Lávka pri ČOV'!H34</f>
        <v>0</v>
      </c>
      <c r="BB90" s="102">
        <f>'SO_201_L - Lávka pri ČOV'!H35</f>
        <v>0</v>
      </c>
      <c r="BC90" s="102">
        <f>'SO_201_L - Lávka pri ČOV'!H36</f>
        <v>0</v>
      </c>
      <c r="BD90" s="104">
        <f>'SO_201_L - Lávka pri ČOV'!H37</f>
        <v>0</v>
      </c>
      <c r="BT90" s="100" t="s">
        <v>80</v>
      </c>
      <c r="BV90" s="100" t="s">
        <v>71</v>
      </c>
      <c r="BW90" s="100" t="s">
        <v>83</v>
      </c>
      <c r="BX90" s="100" t="s">
        <v>77</v>
      </c>
    </row>
    <row r="91" spans="1:76" x14ac:dyDescent="0.3">
      <c r="B91" s="21"/>
      <c r="C91" s="22"/>
      <c r="D91" s="22"/>
      <c r="E91" s="22"/>
      <c r="F91" s="22"/>
      <c r="G91" s="22"/>
      <c r="H91" s="22"/>
      <c r="I91" s="22"/>
      <c r="J91" s="22"/>
      <c r="K91" s="22"/>
      <c r="L91" s="22"/>
      <c r="M91" s="22"/>
      <c r="N91" s="22"/>
      <c r="O91" s="22"/>
      <c r="P91" s="22"/>
      <c r="Q91" s="22"/>
      <c r="R91" s="22"/>
      <c r="S91" s="22"/>
      <c r="T91" s="22"/>
      <c r="U91" s="22"/>
      <c r="V91" s="22"/>
      <c r="W91" s="22"/>
      <c r="X91" s="22"/>
      <c r="Y91" s="22"/>
      <c r="Z91" s="22"/>
      <c r="AA91" s="22"/>
      <c r="AB91" s="22"/>
      <c r="AC91" s="22"/>
      <c r="AD91" s="22"/>
      <c r="AE91" s="22"/>
      <c r="AF91" s="22"/>
      <c r="AG91" s="22"/>
      <c r="AH91" s="22"/>
      <c r="AI91" s="22"/>
      <c r="AJ91" s="22"/>
      <c r="AK91" s="22"/>
      <c r="AL91" s="22"/>
      <c r="AM91" s="22"/>
      <c r="AN91" s="22"/>
      <c r="AO91" s="22"/>
      <c r="AP91" s="22"/>
      <c r="AQ91" s="23"/>
    </row>
    <row r="92" spans="1:76" s="1" customFormat="1" ht="30" customHeight="1" x14ac:dyDescent="0.3">
      <c r="B92" s="31"/>
      <c r="C92" s="76" t="s">
        <v>84</v>
      </c>
      <c r="D92" s="32"/>
      <c r="E92" s="32"/>
      <c r="F92" s="32"/>
      <c r="G92" s="32"/>
      <c r="H92" s="32"/>
      <c r="I92" s="32"/>
      <c r="J92" s="32"/>
      <c r="K92" s="32"/>
      <c r="L92" s="32"/>
      <c r="M92" s="32"/>
      <c r="N92" s="32"/>
      <c r="O92" s="32"/>
      <c r="P92" s="32"/>
      <c r="Q92" s="32"/>
      <c r="R92" s="32"/>
      <c r="S92" s="32"/>
      <c r="T92" s="32"/>
      <c r="U92" s="32"/>
      <c r="V92" s="32"/>
      <c r="W92" s="32"/>
      <c r="X92" s="32"/>
      <c r="Y92" s="32"/>
      <c r="Z92" s="32"/>
      <c r="AA92" s="32"/>
      <c r="AB92" s="32"/>
      <c r="AC92" s="32"/>
      <c r="AD92" s="32"/>
      <c r="AE92" s="32"/>
      <c r="AF92" s="32"/>
      <c r="AG92" s="215">
        <v>0</v>
      </c>
      <c r="AH92" s="208"/>
      <c r="AI92" s="208"/>
      <c r="AJ92" s="208"/>
      <c r="AK92" s="208"/>
      <c r="AL92" s="208"/>
      <c r="AM92" s="208"/>
      <c r="AN92" s="215">
        <v>0</v>
      </c>
      <c r="AO92" s="208"/>
      <c r="AP92" s="208"/>
      <c r="AQ92" s="33"/>
      <c r="AS92" s="72" t="s">
        <v>85</v>
      </c>
      <c r="AT92" s="73" t="s">
        <v>86</v>
      </c>
      <c r="AU92" s="73" t="s">
        <v>33</v>
      </c>
      <c r="AV92" s="74" t="s">
        <v>56</v>
      </c>
    </row>
    <row r="93" spans="1:76" s="1" customFormat="1" ht="10.9" customHeight="1" x14ac:dyDescent="0.3">
      <c r="B93" s="31"/>
      <c r="C93" s="32"/>
      <c r="D93" s="32"/>
      <c r="E93" s="32"/>
      <c r="F93" s="32"/>
      <c r="G93" s="32"/>
      <c r="H93" s="32"/>
      <c r="I93" s="32"/>
      <c r="J93" s="32"/>
      <c r="K93" s="32"/>
      <c r="L93" s="32"/>
      <c r="M93" s="32"/>
      <c r="N93" s="32"/>
      <c r="O93" s="32"/>
      <c r="P93" s="32"/>
      <c r="Q93" s="32"/>
      <c r="R93" s="32"/>
      <c r="S93" s="32"/>
      <c r="T93" s="32"/>
      <c r="U93" s="32"/>
      <c r="V93" s="32"/>
      <c r="W93" s="32"/>
      <c r="X93" s="32"/>
      <c r="Y93" s="32"/>
      <c r="Z93" s="32"/>
      <c r="AA93" s="32"/>
      <c r="AB93" s="32"/>
      <c r="AC93" s="32"/>
      <c r="AD93" s="32"/>
      <c r="AE93" s="32"/>
      <c r="AF93" s="32"/>
      <c r="AG93" s="32"/>
      <c r="AH93" s="32"/>
      <c r="AI93" s="32"/>
      <c r="AJ93" s="32"/>
      <c r="AK93" s="32"/>
      <c r="AL93" s="32"/>
      <c r="AM93" s="32"/>
      <c r="AN93" s="32"/>
      <c r="AO93" s="32"/>
      <c r="AP93" s="32"/>
      <c r="AQ93" s="33"/>
      <c r="AS93" s="105"/>
      <c r="AT93" s="52"/>
      <c r="AU93" s="52"/>
      <c r="AV93" s="54"/>
    </row>
    <row r="94" spans="1:76" s="1" customFormat="1" ht="30" customHeight="1" x14ac:dyDescent="0.3">
      <c r="B94" s="31"/>
      <c r="C94" s="106" t="s">
        <v>87</v>
      </c>
      <c r="D94" s="107"/>
      <c r="E94" s="107"/>
      <c r="F94" s="107"/>
      <c r="G94" s="107"/>
      <c r="H94" s="107"/>
      <c r="I94" s="107"/>
      <c r="J94" s="107"/>
      <c r="K94" s="107"/>
      <c r="L94" s="107"/>
      <c r="M94" s="107"/>
      <c r="N94" s="107"/>
      <c r="O94" s="107"/>
      <c r="P94" s="107"/>
      <c r="Q94" s="107"/>
      <c r="R94" s="107"/>
      <c r="S94" s="107"/>
      <c r="T94" s="107"/>
      <c r="U94" s="107"/>
      <c r="V94" s="107"/>
      <c r="W94" s="107"/>
      <c r="X94" s="107"/>
      <c r="Y94" s="107"/>
      <c r="Z94" s="107"/>
      <c r="AA94" s="107"/>
      <c r="AB94" s="107"/>
      <c r="AC94" s="107"/>
      <c r="AD94" s="107"/>
      <c r="AE94" s="107"/>
      <c r="AF94" s="107"/>
      <c r="AG94" s="221">
        <f>ROUND(AG87+AG92,2)</f>
        <v>0</v>
      </c>
      <c r="AH94" s="221"/>
      <c r="AI94" s="221"/>
      <c r="AJ94" s="221"/>
      <c r="AK94" s="221"/>
      <c r="AL94" s="221"/>
      <c r="AM94" s="221"/>
      <c r="AN94" s="221">
        <f>AN87+AN92</f>
        <v>0</v>
      </c>
      <c r="AO94" s="221"/>
      <c r="AP94" s="221"/>
      <c r="AQ94" s="33"/>
    </row>
    <row r="95" spans="1:76" s="1" customFormat="1" ht="6.95" customHeight="1" x14ac:dyDescent="0.3">
      <c r="B95" s="55"/>
      <c r="C95" s="56"/>
      <c r="D95" s="56"/>
      <c r="E95" s="56"/>
      <c r="F95" s="56"/>
      <c r="G95" s="56"/>
      <c r="H95" s="56"/>
      <c r="I95" s="56"/>
      <c r="J95" s="56"/>
      <c r="K95" s="56"/>
      <c r="L95" s="56"/>
      <c r="M95" s="56"/>
      <c r="N95" s="56"/>
      <c r="O95" s="56"/>
      <c r="P95" s="56"/>
      <c r="Q95" s="56"/>
      <c r="R95" s="56"/>
      <c r="S95" s="56"/>
      <c r="T95" s="56"/>
      <c r="U95" s="56"/>
      <c r="V95" s="56"/>
      <c r="W95" s="56"/>
      <c r="X95" s="56"/>
      <c r="Y95" s="56"/>
      <c r="Z95" s="56"/>
      <c r="AA95" s="56"/>
      <c r="AB95" s="56"/>
      <c r="AC95" s="56"/>
      <c r="AD95" s="56"/>
      <c r="AE95" s="56"/>
      <c r="AF95" s="56"/>
      <c r="AG95" s="56"/>
      <c r="AH95" s="56"/>
      <c r="AI95" s="56"/>
      <c r="AJ95" s="56"/>
      <c r="AK95" s="56"/>
      <c r="AL95" s="56"/>
      <c r="AM95" s="56"/>
      <c r="AN95" s="56"/>
      <c r="AO95" s="56"/>
      <c r="AP95" s="56"/>
      <c r="AQ95" s="57"/>
    </row>
  </sheetData>
  <mergeCells count="53">
    <mergeCell ref="AG92:AM92"/>
    <mergeCell ref="AN92:AP92"/>
    <mergeCell ref="AG94:AM94"/>
    <mergeCell ref="AN94:AP94"/>
    <mergeCell ref="AR2:BE2"/>
    <mergeCell ref="AN90:AP90"/>
    <mergeCell ref="AG90:AM90"/>
    <mergeCell ref="AS82:AT84"/>
    <mergeCell ref="AM83:AP83"/>
    <mergeCell ref="AK26:AO26"/>
    <mergeCell ref="AK27:AO27"/>
    <mergeCell ref="AK29:AO29"/>
    <mergeCell ref="E90:I90"/>
    <mergeCell ref="K90:AF90"/>
    <mergeCell ref="AG87:AM87"/>
    <mergeCell ref="AN87:AP87"/>
    <mergeCell ref="AN88:AP88"/>
    <mergeCell ref="AG88:AM88"/>
    <mergeCell ref="D88:H88"/>
    <mergeCell ref="J88:AF88"/>
    <mergeCell ref="AN89:AP89"/>
    <mergeCell ref="AG89:AM89"/>
    <mergeCell ref="E89:I89"/>
    <mergeCell ref="K89:AF89"/>
    <mergeCell ref="C85:G85"/>
    <mergeCell ref="I85:AF85"/>
    <mergeCell ref="AG85:AM85"/>
    <mergeCell ref="AN85:AP85"/>
    <mergeCell ref="X37:AB37"/>
    <mergeCell ref="AK37:AO37"/>
    <mergeCell ref="C76:AP76"/>
    <mergeCell ref="L78:AO78"/>
    <mergeCell ref="AM82:AP82"/>
    <mergeCell ref="L34:O34"/>
    <mergeCell ref="W34:AE34"/>
    <mergeCell ref="AK34:AO34"/>
    <mergeCell ref="L35:O35"/>
    <mergeCell ref="W35:AE35"/>
    <mergeCell ref="AK35:AO35"/>
    <mergeCell ref="L32:O32"/>
    <mergeCell ref="W32:AE32"/>
    <mergeCell ref="AK32:AO32"/>
    <mergeCell ref="L33:O33"/>
    <mergeCell ref="W33:AE33"/>
    <mergeCell ref="AK33:AO33"/>
    <mergeCell ref="L31:O31"/>
    <mergeCell ref="W31:AE31"/>
    <mergeCell ref="AK31:AO31"/>
    <mergeCell ref="C2:AP2"/>
    <mergeCell ref="C4:AP4"/>
    <mergeCell ref="K5:AO5"/>
    <mergeCell ref="K6:AO6"/>
    <mergeCell ref="E23:AN23"/>
  </mergeCells>
  <hyperlinks>
    <hyperlink ref="K1:S1" location="C2" tooltip="Súhrnný list stavby" display="1) Súhrnný list stavby"/>
    <hyperlink ref="W1:AF1" location="C87" tooltip="Rekapitulácia objektov" display="2) Rekapitulácia objektov"/>
    <hyperlink ref="A89" location="'VP_201 - Všeobecné položky'!C2" tooltip="VP_201 - Všeobecné položky" display="/"/>
    <hyperlink ref="A90" location="'SO_201_L - Lávka pri ČOV'!C2" tooltip="SO_201_L - Lávka pri ČOV" display="/"/>
  </hyperlinks>
  <pageMargins left="0.58333330000000005" right="0.58333330000000005" top="0.5" bottom="0.46666669999999999" header="0" footer="0"/>
  <pageSetup paperSize="9" scale="95" fitToHeight="100" orientation="portrait" blackAndWhite="1" r:id="rId1"/>
  <headerFooter>
    <oddFooter>&amp;CStrana &amp;P z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N123"/>
  <sheetViews>
    <sheetView showGridLines="0" tabSelected="1" workbookViewId="0">
      <pane ySplit="1" topLeftCell="A19" activePane="bottomLeft" state="frozen"/>
      <selection pane="bottomLeft" activeCell="AC9" sqref="AC9"/>
    </sheetView>
  </sheetViews>
  <sheetFormatPr defaultRowHeight="13.5" x14ac:dyDescent="0.3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7" width="11.1640625" customWidth="1"/>
    <col min="8" max="8" width="12.5" customWidth="1"/>
    <col min="9" max="9" width="7" customWidth="1"/>
    <col min="10" max="10" width="5.1640625" customWidth="1"/>
    <col min="11" max="11" width="11.5" customWidth="1"/>
    <col min="12" max="12" width="12" customWidth="1"/>
    <col min="13" max="14" width="6" customWidth="1"/>
    <col min="15" max="15" width="2" customWidth="1"/>
    <col min="16" max="16" width="12.5" customWidth="1"/>
    <col min="17" max="17" width="4.1640625" customWidth="1"/>
    <col min="18" max="18" width="1.6640625" customWidth="1"/>
    <col min="19" max="19" width="8.1640625" customWidth="1"/>
    <col min="20" max="20" width="29.6640625" hidden="1" customWidth="1"/>
    <col min="21" max="21" width="16.33203125" hidden="1" customWidth="1"/>
    <col min="22" max="22" width="12.33203125" hidden="1" customWidth="1"/>
    <col min="23" max="23" width="16.33203125" hidden="1" customWidth="1"/>
    <col min="24" max="24" width="12.1640625" hidden="1" customWidth="1"/>
    <col min="25" max="25" width="15" hidden="1" customWidth="1"/>
    <col min="26" max="26" width="11" hidden="1" customWidth="1"/>
    <col min="27" max="27" width="15" hidden="1" customWidth="1"/>
    <col min="28" max="28" width="16.33203125" hidden="1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1" spans="1:66" ht="21.75" customHeight="1" x14ac:dyDescent="0.3">
      <c r="A1" s="189"/>
      <c r="B1" s="186"/>
      <c r="C1" s="186"/>
      <c r="D1" s="187" t="s">
        <v>1</v>
      </c>
      <c r="E1" s="186"/>
      <c r="F1" s="188" t="s">
        <v>309</v>
      </c>
      <c r="G1" s="188"/>
      <c r="H1" s="246" t="s">
        <v>310</v>
      </c>
      <c r="I1" s="246"/>
      <c r="J1" s="246"/>
      <c r="K1" s="246"/>
      <c r="L1" s="188" t="s">
        <v>311</v>
      </c>
      <c r="M1" s="186"/>
      <c r="N1" s="186"/>
      <c r="O1" s="187" t="s">
        <v>88</v>
      </c>
      <c r="P1" s="186"/>
      <c r="Q1" s="186"/>
      <c r="R1" s="186"/>
      <c r="S1" s="188" t="s">
        <v>312</v>
      </c>
      <c r="T1" s="188"/>
      <c r="U1" s="189"/>
      <c r="V1" s="189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15"/>
      <c r="BH1" s="15"/>
      <c r="BI1" s="15"/>
      <c r="BJ1" s="15"/>
      <c r="BK1" s="15"/>
      <c r="BL1" s="15"/>
      <c r="BM1" s="15"/>
      <c r="BN1" s="15"/>
    </row>
    <row r="2" spans="1:66" ht="36.950000000000003" customHeight="1" x14ac:dyDescent="0.3">
      <c r="C2" s="193" t="s">
        <v>5</v>
      </c>
      <c r="D2" s="194"/>
      <c r="E2" s="194"/>
      <c r="F2" s="194"/>
      <c r="G2" s="194"/>
      <c r="H2" s="194"/>
      <c r="I2" s="194"/>
      <c r="J2" s="194"/>
      <c r="K2" s="194"/>
      <c r="L2" s="194"/>
      <c r="M2" s="194"/>
      <c r="N2" s="194"/>
      <c r="O2" s="194"/>
      <c r="P2" s="194"/>
      <c r="Q2" s="194"/>
      <c r="S2" s="222" t="s">
        <v>6</v>
      </c>
      <c r="T2" s="194"/>
      <c r="U2" s="194"/>
      <c r="V2" s="194"/>
      <c r="W2" s="194"/>
      <c r="X2" s="194"/>
      <c r="Y2" s="194"/>
      <c r="Z2" s="194"/>
      <c r="AA2" s="194"/>
      <c r="AB2" s="194"/>
      <c r="AC2" s="194"/>
      <c r="AT2" s="17" t="s">
        <v>81</v>
      </c>
    </row>
    <row r="3" spans="1:66" ht="6.95" customHeight="1" x14ac:dyDescent="0.3"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20"/>
      <c r="AT3" s="17" t="s">
        <v>69</v>
      </c>
    </row>
    <row r="4" spans="1:66" ht="36.950000000000003" customHeight="1" x14ac:dyDescent="0.3">
      <c r="B4" s="21"/>
      <c r="C4" s="195" t="s">
        <v>89</v>
      </c>
      <c r="D4" s="196"/>
      <c r="E4" s="196"/>
      <c r="F4" s="196"/>
      <c r="G4" s="196"/>
      <c r="H4" s="196"/>
      <c r="I4" s="196"/>
      <c r="J4" s="196"/>
      <c r="K4" s="196"/>
      <c r="L4" s="196"/>
      <c r="M4" s="196"/>
      <c r="N4" s="196"/>
      <c r="O4" s="196"/>
      <c r="P4" s="196"/>
      <c r="Q4" s="196"/>
      <c r="R4" s="23"/>
      <c r="T4" s="24" t="s">
        <v>10</v>
      </c>
      <c r="AT4" s="17" t="s">
        <v>4</v>
      </c>
    </row>
    <row r="5" spans="1:66" ht="6.95" customHeight="1" x14ac:dyDescent="0.3">
      <c r="B5" s="21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3"/>
    </row>
    <row r="6" spans="1:66" ht="25.35" customHeight="1" x14ac:dyDescent="0.3">
      <c r="B6" s="21"/>
      <c r="C6" s="22"/>
      <c r="D6" s="28" t="s">
        <v>13</v>
      </c>
      <c r="E6" s="22"/>
      <c r="F6" s="229" t="str">
        <f>'Rekapitulácia stavby'!K6</f>
        <v>Veľký Šariš Lávky pre peších a cyklistov</v>
      </c>
      <c r="G6" s="196"/>
      <c r="H6" s="196"/>
      <c r="I6" s="196"/>
      <c r="J6" s="196"/>
      <c r="K6" s="196"/>
      <c r="L6" s="196"/>
      <c r="M6" s="196"/>
      <c r="N6" s="196"/>
      <c r="O6" s="196"/>
      <c r="P6" s="196"/>
      <c r="Q6" s="22"/>
      <c r="R6" s="23"/>
    </row>
    <row r="7" spans="1:66" ht="25.35" customHeight="1" x14ac:dyDescent="0.3">
      <c r="B7" s="21"/>
      <c r="C7" s="22"/>
      <c r="D7" s="28" t="s">
        <v>90</v>
      </c>
      <c r="E7" s="22"/>
      <c r="F7" s="229" t="s">
        <v>91</v>
      </c>
      <c r="G7" s="196"/>
      <c r="H7" s="196"/>
      <c r="I7" s="196"/>
      <c r="J7" s="196"/>
      <c r="K7" s="196"/>
      <c r="L7" s="196"/>
      <c r="M7" s="196"/>
      <c r="N7" s="196"/>
      <c r="O7" s="196"/>
      <c r="P7" s="196"/>
      <c r="Q7" s="22"/>
      <c r="R7" s="23"/>
    </row>
    <row r="8" spans="1:66" s="1" customFormat="1" ht="32.85" customHeight="1" x14ac:dyDescent="0.3">
      <c r="B8" s="31"/>
      <c r="C8" s="32"/>
      <c r="D8" s="27" t="s">
        <v>92</v>
      </c>
      <c r="E8" s="32"/>
      <c r="F8" s="198" t="s">
        <v>93</v>
      </c>
      <c r="G8" s="208"/>
      <c r="H8" s="208"/>
      <c r="I8" s="208"/>
      <c r="J8" s="208"/>
      <c r="K8" s="208"/>
      <c r="L8" s="208"/>
      <c r="M8" s="208"/>
      <c r="N8" s="208"/>
      <c r="O8" s="208"/>
      <c r="P8" s="208"/>
      <c r="Q8" s="32"/>
      <c r="R8" s="33"/>
    </row>
    <row r="9" spans="1:66" s="1" customFormat="1" ht="14.45" customHeight="1" x14ac:dyDescent="0.3">
      <c r="B9" s="31"/>
      <c r="C9" s="32"/>
      <c r="D9" s="28" t="s">
        <v>15</v>
      </c>
      <c r="E9" s="32"/>
      <c r="F9" s="26" t="s">
        <v>3</v>
      </c>
      <c r="G9" s="32"/>
      <c r="H9" s="32"/>
      <c r="I9" s="32"/>
      <c r="J9" s="32"/>
      <c r="K9" s="32"/>
      <c r="L9" s="32"/>
      <c r="M9" s="28" t="s">
        <v>16</v>
      </c>
      <c r="N9" s="32"/>
      <c r="O9" s="26" t="s">
        <v>3</v>
      </c>
      <c r="P9" s="32"/>
      <c r="Q9" s="32"/>
      <c r="R9" s="33"/>
    </row>
    <row r="10" spans="1:66" s="1" customFormat="1" ht="14.45" customHeight="1" x14ac:dyDescent="0.3">
      <c r="B10" s="31"/>
      <c r="C10" s="32"/>
      <c r="D10" s="28" t="s">
        <v>17</v>
      </c>
      <c r="E10" s="32"/>
      <c r="F10" s="26" t="s">
        <v>18</v>
      </c>
      <c r="G10" s="32"/>
      <c r="H10" s="32"/>
      <c r="I10" s="32"/>
      <c r="J10" s="32"/>
      <c r="K10" s="32"/>
      <c r="L10" s="32"/>
      <c r="M10" s="28" t="s">
        <v>19</v>
      </c>
      <c r="N10" s="32"/>
      <c r="O10" s="230" t="str">
        <f>'Rekapitulácia stavby'!AN8</f>
        <v>20. 4. 2016</v>
      </c>
      <c r="P10" s="208"/>
      <c r="Q10" s="32"/>
      <c r="R10" s="33"/>
    </row>
    <row r="11" spans="1:66" s="1" customFormat="1" ht="10.9" customHeight="1" x14ac:dyDescent="0.3">
      <c r="B11" s="31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3"/>
    </row>
    <row r="12" spans="1:66" s="1" customFormat="1" ht="14.45" customHeight="1" x14ac:dyDescent="0.3">
      <c r="B12" s="31"/>
      <c r="C12" s="32"/>
      <c r="D12" s="28" t="s">
        <v>21</v>
      </c>
      <c r="E12" s="32"/>
      <c r="F12" s="32"/>
      <c r="G12" s="32"/>
      <c r="H12" s="32"/>
      <c r="I12" s="32"/>
      <c r="J12" s="32"/>
      <c r="K12" s="32"/>
      <c r="L12" s="32"/>
      <c r="M12" s="28" t="s">
        <v>22</v>
      </c>
      <c r="N12" s="32"/>
      <c r="O12" s="197" t="str">
        <f>IF('Rekapitulácia stavby'!AN10="","",'Rekapitulácia stavby'!AN10)</f>
        <v/>
      </c>
      <c r="P12" s="208"/>
      <c r="Q12" s="32"/>
      <c r="R12" s="33"/>
    </row>
    <row r="13" spans="1:66" s="1" customFormat="1" ht="18" customHeight="1" x14ac:dyDescent="0.3">
      <c r="B13" s="31"/>
      <c r="C13" s="32"/>
      <c r="D13" s="32"/>
      <c r="E13" s="26" t="str">
        <f>IF('Rekapitulácia stavby'!E11="","",'Rekapitulácia stavby'!E11)</f>
        <v xml:space="preserve"> </v>
      </c>
      <c r="F13" s="32"/>
      <c r="G13" s="32"/>
      <c r="H13" s="32"/>
      <c r="I13" s="32"/>
      <c r="J13" s="32"/>
      <c r="K13" s="32"/>
      <c r="L13" s="32"/>
      <c r="M13" s="28" t="s">
        <v>23</v>
      </c>
      <c r="N13" s="32"/>
      <c r="O13" s="197" t="str">
        <f>IF('Rekapitulácia stavby'!AN11="","",'Rekapitulácia stavby'!AN11)</f>
        <v/>
      </c>
      <c r="P13" s="208"/>
      <c r="Q13" s="32"/>
      <c r="R13" s="33"/>
    </row>
    <row r="14" spans="1:66" s="1" customFormat="1" ht="6.95" customHeight="1" x14ac:dyDescent="0.3">
      <c r="B14" s="31"/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3"/>
    </row>
    <row r="15" spans="1:66" s="1" customFormat="1" ht="14.45" customHeight="1" x14ac:dyDescent="0.3">
      <c r="B15" s="31"/>
      <c r="C15" s="32"/>
      <c r="D15" s="28" t="s">
        <v>24</v>
      </c>
      <c r="E15" s="32"/>
      <c r="F15" s="32"/>
      <c r="G15" s="32"/>
      <c r="H15" s="32"/>
      <c r="I15" s="32"/>
      <c r="J15" s="32"/>
      <c r="K15" s="32"/>
      <c r="L15" s="32"/>
      <c r="M15" s="28" t="s">
        <v>22</v>
      </c>
      <c r="N15" s="32"/>
      <c r="O15" s="197" t="str">
        <f>IF('Rekapitulácia stavby'!AN13="","",'Rekapitulácia stavby'!AN13)</f>
        <v/>
      </c>
      <c r="P15" s="208"/>
      <c r="Q15" s="32"/>
      <c r="R15" s="33"/>
    </row>
    <row r="16" spans="1:66" s="1" customFormat="1" ht="18" customHeight="1" x14ac:dyDescent="0.3">
      <c r="B16" s="31"/>
      <c r="C16" s="32"/>
      <c r="D16" s="32"/>
      <c r="E16" s="26" t="str">
        <f>IF('Rekapitulácia stavby'!E14="","",'Rekapitulácia stavby'!E14)</f>
        <v xml:space="preserve"> </v>
      </c>
      <c r="F16" s="32"/>
      <c r="G16" s="32"/>
      <c r="H16" s="32"/>
      <c r="I16" s="32"/>
      <c r="J16" s="32"/>
      <c r="K16" s="32"/>
      <c r="L16" s="32"/>
      <c r="M16" s="28" t="s">
        <v>23</v>
      </c>
      <c r="N16" s="32"/>
      <c r="O16" s="197" t="str">
        <f>IF('Rekapitulácia stavby'!AN14="","",'Rekapitulácia stavby'!AN14)</f>
        <v/>
      </c>
      <c r="P16" s="208"/>
      <c r="Q16" s="32"/>
      <c r="R16" s="33"/>
    </row>
    <row r="17" spans="2:18" s="1" customFormat="1" ht="6.95" customHeight="1" x14ac:dyDescent="0.3">
      <c r="B17" s="31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3"/>
    </row>
    <row r="18" spans="2:18" s="1" customFormat="1" ht="14.45" customHeight="1" x14ac:dyDescent="0.3">
      <c r="B18" s="31"/>
      <c r="C18" s="32"/>
      <c r="D18" s="28" t="s">
        <v>25</v>
      </c>
      <c r="E18" s="32"/>
      <c r="F18" s="32"/>
      <c r="G18" s="32"/>
      <c r="H18" s="32"/>
      <c r="I18" s="32"/>
      <c r="J18" s="32"/>
      <c r="K18" s="32"/>
      <c r="L18" s="32"/>
      <c r="M18" s="28" t="s">
        <v>22</v>
      </c>
      <c r="N18" s="32"/>
      <c r="O18" s="197" t="str">
        <f>IF('Rekapitulácia stavby'!AN16="","",'Rekapitulácia stavby'!AN16)</f>
        <v/>
      </c>
      <c r="P18" s="208"/>
      <c r="Q18" s="32"/>
      <c r="R18" s="33"/>
    </row>
    <row r="19" spans="2:18" s="1" customFormat="1" ht="18" customHeight="1" x14ac:dyDescent="0.3">
      <c r="B19" s="31"/>
      <c r="C19" s="32"/>
      <c r="D19" s="32"/>
      <c r="E19" s="26" t="str">
        <f>IF('Rekapitulácia stavby'!E17="","",'Rekapitulácia stavby'!E17)</f>
        <v xml:space="preserve"> </v>
      </c>
      <c r="F19" s="32"/>
      <c r="G19" s="32"/>
      <c r="H19" s="32"/>
      <c r="I19" s="32"/>
      <c r="J19" s="32"/>
      <c r="K19" s="32"/>
      <c r="L19" s="32"/>
      <c r="M19" s="28" t="s">
        <v>23</v>
      </c>
      <c r="N19" s="32"/>
      <c r="O19" s="197" t="str">
        <f>IF('Rekapitulácia stavby'!AN17="","",'Rekapitulácia stavby'!AN17)</f>
        <v/>
      </c>
      <c r="P19" s="208"/>
      <c r="Q19" s="32"/>
      <c r="R19" s="33"/>
    </row>
    <row r="20" spans="2:18" s="1" customFormat="1" ht="6.95" customHeight="1" x14ac:dyDescent="0.3">
      <c r="B20" s="31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3"/>
    </row>
    <row r="21" spans="2:18" s="1" customFormat="1" ht="14.45" customHeight="1" x14ac:dyDescent="0.3">
      <c r="B21" s="31"/>
      <c r="C21" s="32"/>
      <c r="D21" s="28" t="s">
        <v>28</v>
      </c>
      <c r="E21" s="32"/>
      <c r="F21" s="32"/>
      <c r="G21" s="32"/>
      <c r="H21" s="32"/>
      <c r="I21" s="32"/>
      <c r="J21" s="32"/>
      <c r="K21" s="32"/>
      <c r="L21" s="32"/>
      <c r="M21" s="28" t="s">
        <v>22</v>
      </c>
      <c r="N21" s="32"/>
      <c r="O21" s="197" t="str">
        <f>IF('Rekapitulácia stavby'!AN19="","",'Rekapitulácia stavby'!AN19)</f>
        <v/>
      </c>
      <c r="P21" s="208"/>
      <c r="Q21" s="32"/>
      <c r="R21" s="33"/>
    </row>
    <row r="22" spans="2:18" s="1" customFormat="1" ht="18" customHeight="1" x14ac:dyDescent="0.3">
      <c r="B22" s="31"/>
      <c r="C22" s="32"/>
      <c r="D22" s="32"/>
      <c r="E22" s="26" t="str">
        <f>IF('Rekapitulácia stavby'!E20="","",'Rekapitulácia stavby'!E20)</f>
        <v xml:space="preserve"> </v>
      </c>
      <c r="F22" s="32"/>
      <c r="G22" s="32"/>
      <c r="H22" s="32"/>
      <c r="I22" s="32"/>
      <c r="J22" s="32"/>
      <c r="K22" s="32"/>
      <c r="L22" s="32"/>
      <c r="M22" s="28" t="s">
        <v>23</v>
      </c>
      <c r="N22" s="32"/>
      <c r="O22" s="197" t="str">
        <f>IF('Rekapitulácia stavby'!AN20="","",'Rekapitulácia stavby'!AN20)</f>
        <v/>
      </c>
      <c r="P22" s="208"/>
      <c r="Q22" s="32"/>
      <c r="R22" s="33"/>
    </row>
    <row r="23" spans="2:18" s="1" customFormat="1" ht="6.95" customHeight="1" x14ac:dyDescent="0.3">
      <c r="B23" s="31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3"/>
    </row>
    <row r="24" spans="2:18" s="1" customFormat="1" ht="14.45" customHeight="1" x14ac:dyDescent="0.3">
      <c r="B24" s="31"/>
      <c r="C24" s="32"/>
      <c r="D24" s="28" t="s">
        <v>29</v>
      </c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3"/>
    </row>
    <row r="25" spans="2:18" s="1" customFormat="1" ht="22.5" customHeight="1" x14ac:dyDescent="0.3">
      <c r="B25" s="31"/>
      <c r="C25" s="32"/>
      <c r="D25" s="32"/>
      <c r="E25" s="199" t="s">
        <v>3</v>
      </c>
      <c r="F25" s="208"/>
      <c r="G25" s="208"/>
      <c r="H25" s="208"/>
      <c r="I25" s="208"/>
      <c r="J25" s="208"/>
      <c r="K25" s="208"/>
      <c r="L25" s="208"/>
      <c r="M25" s="32"/>
      <c r="N25" s="32"/>
      <c r="O25" s="32"/>
      <c r="P25" s="32"/>
      <c r="Q25" s="32"/>
      <c r="R25" s="33"/>
    </row>
    <row r="26" spans="2:18" s="1" customFormat="1" ht="6.95" customHeight="1" x14ac:dyDescent="0.3">
      <c r="B26" s="31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3"/>
    </row>
    <row r="27" spans="2:18" s="1" customFormat="1" ht="6.95" customHeight="1" x14ac:dyDescent="0.3">
      <c r="B27" s="31"/>
      <c r="C27" s="32"/>
      <c r="D27" s="47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32"/>
      <c r="R27" s="33"/>
    </row>
    <row r="28" spans="2:18" s="1" customFormat="1" ht="14.45" customHeight="1" x14ac:dyDescent="0.3">
      <c r="B28" s="31"/>
      <c r="C28" s="32"/>
      <c r="D28" s="108" t="s">
        <v>94</v>
      </c>
      <c r="E28" s="32"/>
      <c r="F28" s="32"/>
      <c r="G28" s="32"/>
      <c r="H28" s="32"/>
      <c r="I28" s="32"/>
      <c r="J28" s="32"/>
      <c r="K28" s="32"/>
      <c r="L28" s="32"/>
      <c r="M28" s="226">
        <f>N89</f>
        <v>0</v>
      </c>
      <c r="N28" s="208"/>
      <c r="O28" s="208"/>
      <c r="P28" s="208"/>
      <c r="Q28" s="32"/>
      <c r="R28" s="33"/>
    </row>
    <row r="29" spans="2:18" s="1" customFormat="1" ht="14.45" customHeight="1" x14ac:dyDescent="0.3">
      <c r="B29" s="31"/>
      <c r="C29" s="32"/>
      <c r="D29" s="30" t="s">
        <v>95</v>
      </c>
      <c r="E29" s="32"/>
      <c r="F29" s="32"/>
      <c r="G29" s="32"/>
      <c r="H29" s="32"/>
      <c r="I29" s="32"/>
      <c r="J29" s="32"/>
      <c r="K29" s="32"/>
      <c r="L29" s="32"/>
      <c r="M29" s="226">
        <f>N94</f>
        <v>0</v>
      </c>
      <c r="N29" s="208"/>
      <c r="O29" s="208"/>
      <c r="P29" s="208"/>
      <c r="Q29" s="32"/>
      <c r="R29" s="33"/>
    </row>
    <row r="30" spans="2:18" s="1" customFormat="1" ht="6.95" customHeight="1" x14ac:dyDescent="0.3">
      <c r="B30" s="31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3"/>
    </row>
    <row r="31" spans="2:18" s="1" customFormat="1" ht="25.35" customHeight="1" x14ac:dyDescent="0.3">
      <c r="B31" s="31"/>
      <c r="C31" s="32"/>
      <c r="D31" s="109" t="s">
        <v>32</v>
      </c>
      <c r="E31" s="32"/>
      <c r="F31" s="32"/>
      <c r="G31" s="32"/>
      <c r="H31" s="32"/>
      <c r="I31" s="32"/>
      <c r="J31" s="32"/>
      <c r="K31" s="32"/>
      <c r="L31" s="32"/>
      <c r="M31" s="231">
        <f>ROUND(M28+M29,2)</f>
        <v>0</v>
      </c>
      <c r="N31" s="208"/>
      <c r="O31" s="208"/>
      <c r="P31" s="208"/>
      <c r="Q31" s="32"/>
      <c r="R31" s="33"/>
    </row>
    <row r="32" spans="2:18" s="1" customFormat="1" ht="6.95" customHeight="1" x14ac:dyDescent="0.3">
      <c r="B32" s="31"/>
      <c r="C32" s="32"/>
      <c r="D32" s="47"/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32"/>
      <c r="R32" s="33"/>
    </row>
    <row r="33" spans="2:18" s="1" customFormat="1" ht="14.45" customHeight="1" x14ac:dyDescent="0.3">
      <c r="B33" s="31"/>
      <c r="C33" s="32"/>
      <c r="D33" s="38" t="s">
        <v>33</v>
      </c>
      <c r="E33" s="38" t="s">
        <v>34</v>
      </c>
      <c r="F33" s="39">
        <v>0.2</v>
      </c>
      <c r="G33" s="110" t="s">
        <v>35</v>
      </c>
      <c r="H33" s="232">
        <f>ROUND((SUM(BE94:BE95)+SUM(BE114:BE122)), 2)</f>
        <v>0</v>
      </c>
      <c r="I33" s="208"/>
      <c r="J33" s="208"/>
      <c r="K33" s="32"/>
      <c r="L33" s="32"/>
      <c r="M33" s="232">
        <f>ROUND(ROUND((SUM(BE94:BE95)+SUM(BE114:BE122)), 2)*F33, 2)</f>
        <v>0</v>
      </c>
      <c r="N33" s="208"/>
      <c r="O33" s="208"/>
      <c r="P33" s="208"/>
      <c r="Q33" s="32"/>
      <c r="R33" s="33"/>
    </row>
    <row r="34" spans="2:18" s="1" customFormat="1" ht="14.45" customHeight="1" x14ac:dyDescent="0.3">
      <c r="B34" s="31"/>
      <c r="C34" s="32"/>
      <c r="D34" s="32"/>
      <c r="E34" s="38" t="s">
        <v>36</v>
      </c>
      <c r="F34" s="39">
        <v>0.2</v>
      </c>
      <c r="G34" s="110" t="s">
        <v>35</v>
      </c>
      <c r="H34" s="232">
        <f>ROUND((SUM(BF94:BF95)+SUM(BF114:BF122)), 2)</f>
        <v>0</v>
      </c>
      <c r="I34" s="208"/>
      <c r="J34" s="208"/>
      <c r="K34" s="32"/>
      <c r="L34" s="32"/>
      <c r="M34" s="232">
        <f>ROUND(ROUND((SUM(BF94:BF95)+SUM(BF114:BF122)), 2)*F34, 2)</f>
        <v>0</v>
      </c>
      <c r="N34" s="208"/>
      <c r="O34" s="208"/>
      <c r="P34" s="208"/>
      <c r="Q34" s="32"/>
      <c r="R34" s="33"/>
    </row>
    <row r="35" spans="2:18" s="1" customFormat="1" ht="14.45" hidden="1" customHeight="1" x14ac:dyDescent="0.3">
      <c r="B35" s="31"/>
      <c r="C35" s="32"/>
      <c r="D35" s="32"/>
      <c r="E35" s="38" t="s">
        <v>37</v>
      </c>
      <c r="F35" s="39">
        <v>0.2</v>
      </c>
      <c r="G35" s="110" t="s">
        <v>35</v>
      </c>
      <c r="H35" s="232">
        <f>ROUND((SUM(BG94:BG95)+SUM(BG114:BG122)), 2)</f>
        <v>0</v>
      </c>
      <c r="I35" s="208"/>
      <c r="J35" s="208"/>
      <c r="K35" s="32"/>
      <c r="L35" s="32"/>
      <c r="M35" s="232">
        <v>0</v>
      </c>
      <c r="N35" s="208"/>
      <c r="O35" s="208"/>
      <c r="P35" s="208"/>
      <c r="Q35" s="32"/>
      <c r="R35" s="33"/>
    </row>
    <row r="36" spans="2:18" s="1" customFormat="1" ht="14.45" hidden="1" customHeight="1" x14ac:dyDescent="0.3">
      <c r="B36" s="31"/>
      <c r="C36" s="32"/>
      <c r="D36" s="32"/>
      <c r="E36" s="38" t="s">
        <v>38</v>
      </c>
      <c r="F36" s="39">
        <v>0.2</v>
      </c>
      <c r="G36" s="110" t="s">
        <v>35</v>
      </c>
      <c r="H36" s="232">
        <f>ROUND((SUM(BH94:BH95)+SUM(BH114:BH122)), 2)</f>
        <v>0</v>
      </c>
      <c r="I36" s="208"/>
      <c r="J36" s="208"/>
      <c r="K36" s="32"/>
      <c r="L36" s="32"/>
      <c r="M36" s="232">
        <v>0</v>
      </c>
      <c r="N36" s="208"/>
      <c r="O36" s="208"/>
      <c r="P36" s="208"/>
      <c r="Q36" s="32"/>
      <c r="R36" s="33"/>
    </row>
    <row r="37" spans="2:18" s="1" customFormat="1" ht="14.45" hidden="1" customHeight="1" x14ac:dyDescent="0.3">
      <c r="B37" s="31"/>
      <c r="C37" s="32"/>
      <c r="D37" s="32"/>
      <c r="E37" s="38" t="s">
        <v>39</v>
      </c>
      <c r="F37" s="39">
        <v>0</v>
      </c>
      <c r="G37" s="110" t="s">
        <v>35</v>
      </c>
      <c r="H37" s="232">
        <f>ROUND((SUM(BI94:BI95)+SUM(BI114:BI122)), 2)</f>
        <v>0</v>
      </c>
      <c r="I37" s="208"/>
      <c r="J37" s="208"/>
      <c r="K37" s="32"/>
      <c r="L37" s="32"/>
      <c r="M37" s="232">
        <v>0</v>
      </c>
      <c r="N37" s="208"/>
      <c r="O37" s="208"/>
      <c r="P37" s="208"/>
      <c r="Q37" s="32"/>
      <c r="R37" s="33"/>
    </row>
    <row r="38" spans="2:18" s="1" customFormat="1" ht="6.95" customHeight="1" x14ac:dyDescent="0.3">
      <c r="B38" s="31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3"/>
    </row>
    <row r="39" spans="2:18" s="1" customFormat="1" ht="25.35" customHeight="1" x14ac:dyDescent="0.3">
      <c r="B39" s="31"/>
      <c r="C39" s="107"/>
      <c r="D39" s="111" t="s">
        <v>40</v>
      </c>
      <c r="E39" s="71"/>
      <c r="F39" s="71"/>
      <c r="G39" s="112" t="s">
        <v>41</v>
      </c>
      <c r="H39" s="113" t="s">
        <v>42</v>
      </c>
      <c r="I39" s="71"/>
      <c r="J39" s="71"/>
      <c r="K39" s="71"/>
      <c r="L39" s="233">
        <f>SUM(M31:M37)</f>
        <v>0</v>
      </c>
      <c r="M39" s="201"/>
      <c r="N39" s="201"/>
      <c r="O39" s="201"/>
      <c r="P39" s="203"/>
      <c r="Q39" s="107"/>
      <c r="R39" s="33"/>
    </row>
    <row r="40" spans="2:18" s="1" customFormat="1" ht="14.45" customHeight="1" x14ac:dyDescent="0.3">
      <c r="B40" s="31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3"/>
    </row>
    <row r="41" spans="2:18" s="1" customFormat="1" ht="14.45" customHeight="1" x14ac:dyDescent="0.3">
      <c r="B41" s="31"/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3"/>
    </row>
    <row r="42" spans="2:18" x14ac:dyDescent="0.3">
      <c r="B42" s="21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3"/>
    </row>
    <row r="43" spans="2:18" x14ac:dyDescent="0.3">
      <c r="B43" s="21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3"/>
    </row>
    <row r="44" spans="2:18" x14ac:dyDescent="0.3">
      <c r="B44" s="21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3"/>
    </row>
    <row r="45" spans="2:18" x14ac:dyDescent="0.3">
      <c r="B45" s="21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3"/>
    </row>
    <row r="46" spans="2:18" x14ac:dyDescent="0.3">
      <c r="B46" s="21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3"/>
    </row>
    <row r="47" spans="2:18" x14ac:dyDescent="0.3">
      <c r="B47" s="21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3"/>
    </row>
    <row r="48" spans="2:18" x14ac:dyDescent="0.3">
      <c r="B48" s="21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3"/>
    </row>
    <row r="49" spans="2:18" x14ac:dyDescent="0.3">
      <c r="B49" s="21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3"/>
    </row>
    <row r="50" spans="2:18" s="1" customFormat="1" ht="15" x14ac:dyDescent="0.3">
      <c r="B50" s="31"/>
      <c r="C50" s="32"/>
      <c r="D50" s="46" t="s">
        <v>43</v>
      </c>
      <c r="E50" s="47"/>
      <c r="F50" s="47"/>
      <c r="G50" s="47"/>
      <c r="H50" s="48"/>
      <c r="I50" s="32"/>
      <c r="J50" s="46" t="s">
        <v>44</v>
      </c>
      <c r="K50" s="47"/>
      <c r="L50" s="47"/>
      <c r="M50" s="47"/>
      <c r="N50" s="47"/>
      <c r="O50" s="47"/>
      <c r="P50" s="48"/>
      <c r="Q50" s="32"/>
      <c r="R50" s="33"/>
    </row>
    <row r="51" spans="2:18" x14ac:dyDescent="0.3">
      <c r="B51" s="21"/>
      <c r="C51" s="22"/>
      <c r="D51" s="49"/>
      <c r="E51" s="22"/>
      <c r="F51" s="22"/>
      <c r="G51" s="22"/>
      <c r="H51" s="50"/>
      <c r="I51" s="22"/>
      <c r="J51" s="49"/>
      <c r="K51" s="22"/>
      <c r="L51" s="22"/>
      <c r="M51" s="22"/>
      <c r="N51" s="22"/>
      <c r="O51" s="22"/>
      <c r="P51" s="50"/>
      <c r="Q51" s="22"/>
      <c r="R51" s="23"/>
    </row>
    <row r="52" spans="2:18" x14ac:dyDescent="0.3">
      <c r="B52" s="21"/>
      <c r="C52" s="22"/>
      <c r="D52" s="49"/>
      <c r="E52" s="22"/>
      <c r="F52" s="22"/>
      <c r="G52" s="22"/>
      <c r="H52" s="50"/>
      <c r="I52" s="22"/>
      <c r="J52" s="49"/>
      <c r="K52" s="22"/>
      <c r="L52" s="22"/>
      <c r="M52" s="22"/>
      <c r="N52" s="22"/>
      <c r="O52" s="22"/>
      <c r="P52" s="50"/>
      <c r="Q52" s="22"/>
      <c r="R52" s="23"/>
    </row>
    <row r="53" spans="2:18" x14ac:dyDescent="0.3">
      <c r="B53" s="21"/>
      <c r="C53" s="22"/>
      <c r="D53" s="49"/>
      <c r="E53" s="22"/>
      <c r="F53" s="22"/>
      <c r="G53" s="22"/>
      <c r="H53" s="50"/>
      <c r="I53" s="22"/>
      <c r="J53" s="49"/>
      <c r="K53" s="22"/>
      <c r="L53" s="22"/>
      <c r="M53" s="22"/>
      <c r="N53" s="22"/>
      <c r="O53" s="22"/>
      <c r="P53" s="50"/>
      <c r="Q53" s="22"/>
      <c r="R53" s="23"/>
    </row>
    <row r="54" spans="2:18" x14ac:dyDescent="0.3">
      <c r="B54" s="21"/>
      <c r="C54" s="22"/>
      <c r="D54" s="49"/>
      <c r="E54" s="22"/>
      <c r="F54" s="22"/>
      <c r="G54" s="22"/>
      <c r="H54" s="50"/>
      <c r="I54" s="22"/>
      <c r="J54" s="49"/>
      <c r="K54" s="22"/>
      <c r="L54" s="22"/>
      <c r="M54" s="22"/>
      <c r="N54" s="22"/>
      <c r="O54" s="22"/>
      <c r="P54" s="50"/>
      <c r="Q54" s="22"/>
      <c r="R54" s="23"/>
    </row>
    <row r="55" spans="2:18" x14ac:dyDescent="0.3">
      <c r="B55" s="21"/>
      <c r="C55" s="22"/>
      <c r="D55" s="49"/>
      <c r="E55" s="22"/>
      <c r="F55" s="22"/>
      <c r="G55" s="22"/>
      <c r="H55" s="50"/>
      <c r="I55" s="22"/>
      <c r="J55" s="49"/>
      <c r="K55" s="22"/>
      <c r="L55" s="22"/>
      <c r="M55" s="22"/>
      <c r="N55" s="22"/>
      <c r="O55" s="22"/>
      <c r="P55" s="50"/>
      <c r="Q55" s="22"/>
      <c r="R55" s="23"/>
    </row>
    <row r="56" spans="2:18" x14ac:dyDescent="0.3">
      <c r="B56" s="21"/>
      <c r="C56" s="22"/>
      <c r="D56" s="49"/>
      <c r="E56" s="22"/>
      <c r="F56" s="22"/>
      <c r="G56" s="22"/>
      <c r="H56" s="50"/>
      <c r="I56" s="22"/>
      <c r="J56" s="49"/>
      <c r="K56" s="22"/>
      <c r="L56" s="22"/>
      <c r="M56" s="22"/>
      <c r="N56" s="22"/>
      <c r="O56" s="22"/>
      <c r="P56" s="50"/>
      <c r="Q56" s="22"/>
      <c r="R56" s="23"/>
    </row>
    <row r="57" spans="2:18" x14ac:dyDescent="0.3">
      <c r="B57" s="21"/>
      <c r="C57" s="22"/>
      <c r="D57" s="49"/>
      <c r="E57" s="22"/>
      <c r="F57" s="22"/>
      <c r="G57" s="22"/>
      <c r="H57" s="50"/>
      <c r="I57" s="22"/>
      <c r="J57" s="49"/>
      <c r="K57" s="22"/>
      <c r="L57" s="22"/>
      <c r="M57" s="22"/>
      <c r="N57" s="22"/>
      <c r="O57" s="22"/>
      <c r="P57" s="50"/>
      <c r="Q57" s="22"/>
      <c r="R57" s="23"/>
    </row>
    <row r="58" spans="2:18" x14ac:dyDescent="0.3">
      <c r="B58" s="21"/>
      <c r="C58" s="22"/>
      <c r="D58" s="49"/>
      <c r="E58" s="22"/>
      <c r="F58" s="22"/>
      <c r="G58" s="22"/>
      <c r="H58" s="50"/>
      <c r="I58" s="22"/>
      <c r="J58" s="49"/>
      <c r="K58" s="22"/>
      <c r="L58" s="22"/>
      <c r="M58" s="22"/>
      <c r="N58" s="22"/>
      <c r="O58" s="22"/>
      <c r="P58" s="50"/>
      <c r="Q58" s="22"/>
      <c r="R58" s="23"/>
    </row>
    <row r="59" spans="2:18" s="1" customFormat="1" ht="15" x14ac:dyDescent="0.3">
      <c r="B59" s="31"/>
      <c r="C59" s="32"/>
      <c r="D59" s="51" t="s">
        <v>45</v>
      </c>
      <c r="E59" s="52"/>
      <c r="F59" s="52"/>
      <c r="G59" s="53" t="s">
        <v>46</v>
      </c>
      <c r="H59" s="54"/>
      <c r="I59" s="32"/>
      <c r="J59" s="51" t="s">
        <v>45</v>
      </c>
      <c r="K59" s="52"/>
      <c r="L59" s="52"/>
      <c r="M59" s="52"/>
      <c r="N59" s="53" t="s">
        <v>46</v>
      </c>
      <c r="O59" s="52"/>
      <c r="P59" s="54"/>
      <c r="Q59" s="32"/>
      <c r="R59" s="33"/>
    </row>
    <row r="60" spans="2:18" x14ac:dyDescent="0.3">
      <c r="B60" s="21"/>
      <c r="C60" s="22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3"/>
    </row>
    <row r="61" spans="2:18" s="1" customFormat="1" ht="15" x14ac:dyDescent="0.3">
      <c r="B61" s="31"/>
      <c r="C61" s="32"/>
      <c r="D61" s="46" t="s">
        <v>47</v>
      </c>
      <c r="E61" s="47"/>
      <c r="F61" s="47"/>
      <c r="G61" s="47"/>
      <c r="H61" s="48"/>
      <c r="I61" s="32"/>
      <c r="J61" s="46" t="s">
        <v>48</v>
      </c>
      <c r="K61" s="47"/>
      <c r="L61" s="47"/>
      <c r="M61" s="47"/>
      <c r="N61" s="47"/>
      <c r="O61" s="47"/>
      <c r="P61" s="48"/>
      <c r="Q61" s="32"/>
      <c r="R61" s="33"/>
    </row>
    <row r="62" spans="2:18" x14ac:dyDescent="0.3">
      <c r="B62" s="21"/>
      <c r="C62" s="22"/>
      <c r="D62" s="49"/>
      <c r="E62" s="22"/>
      <c r="F62" s="22"/>
      <c r="G62" s="22"/>
      <c r="H62" s="50"/>
      <c r="I62" s="22"/>
      <c r="J62" s="49"/>
      <c r="K62" s="22"/>
      <c r="L62" s="22"/>
      <c r="M62" s="22"/>
      <c r="N62" s="22"/>
      <c r="O62" s="22"/>
      <c r="P62" s="50"/>
      <c r="Q62" s="22"/>
      <c r="R62" s="23"/>
    </row>
    <row r="63" spans="2:18" x14ac:dyDescent="0.3">
      <c r="B63" s="21"/>
      <c r="C63" s="22"/>
      <c r="D63" s="49"/>
      <c r="E63" s="22"/>
      <c r="F63" s="22"/>
      <c r="G63" s="22"/>
      <c r="H63" s="50"/>
      <c r="I63" s="22"/>
      <c r="J63" s="49"/>
      <c r="K63" s="22"/>
      <c r="L63" s="22"/>
      <c r="M63" s="22"/>
      <c r="N63" s="22"/>
      <c r="O63" s="22"/>
      <c r="P63" s="50"/>
      <c r="Q63" s="22"/>
      <c r="R63" s="23"/>
    </row>
    <row r="64" spans="2:18" x14ac:dyDescent="0.3">
      <c r="B64" s="21"/>
      <c r="C64" s="22"/>
      <c r="D64" s="49"/>
      <c r="E64" s="22"/>
      <c r="F64" s="22"/>
      <c r="G64" s="22"/>
      <c r="H64" s="50"/>
      <c r="I64" s="22"/>
      <c r="J64" s="49"/>
      <c r="K64" s="22"/>
      <c r="L64" s="22"/>
      <c r="M64" s="22"/>
      <c r="N64" s="22"/>
      <c r="O64" s="22"/>
      <c r="P64" s="50"/>
      <c r="Q64" s="22"/>
      <c r="R64" s="23"/>
    </row>
    <row r="65" spans="2:18" x14ac:dyDescent="0.3">
      <c r="B65" s="21"/>
      <c r="C65" s="22"/>
      <c r="D65" s="49"/>
      <c r="E65" s="22"/>
      <c r="F65" s="22"/>
      <c r="G65" s="22"/>
      <c r="H65" s="50"/>
      <c r="I65" s="22"/>
      <c r="J65" s="49"/>
      <c r="K65" s="22"/>
      <c r="L65" s="22"/>
      <c r="M65" s="22"/>
      <c r="N65" s="22"/>
      <c r="O65" s="22"/>
      <c r="P65" s="50"/>
      <c r="Q65" s="22"/>
      <c r="R65" s="23"/>
    </row>
    <row r="66" spans="2:18" x14ac:dyDescent="0.3">
      <c r="B66" s="21"/>
      <c r="C66" s="22"/>
      <c r="D66" s="49"/>
      <c r="E66" s="22"/>
      <c r="F66" s="22"/>
      <c r="G66" s="22"/>
      <c r="H66" s="50"/>
      <c r="I66" s="22"/>
      <c r="J66" s="49"/>
      <c r="K66" s="22"/>
      <c r="L66" s="22"/>
      <c r="M66" s="22"/>
      <c r="N66" s="22"/>
      <c r="O66" s="22"/>
      <c r="P66" s="50"/>
      <c r="Q66" s="22"/>
      <c r="R66" s="23"/>
    </row>
    <row r="67" spans="2:18" x14ac:dyDescent="0.3">
      <c r="B67" s="21"/>
      <c r="C67" s="22"/>
      <c r="D67" s="49"/>
      <c r="E67" s="22"/>
      <c r="F67" s="22"/>
      <c r="G67" s="22"/>
      <c r="H67" s="50"/>
      <c r="I67" s="22"/>
      <c r="J67" s="49"/>
      <c r="K67" s="22"/>
      <c r="L67" s="22"/>
      <c r="M67" s="22"/>
      <c r="N67" s="22"/>
      <c r="O67" s="22"/>
      <c r="P67" s="50"/>
      <c r="Q67" s="22"/>
      <c r="R67" s="23"/>
    </row>
    <row r="68" spans="2:18" x14ac:dyDescent="0.3">
      <c r="B68" s="21"/>
      <c r="C68" s="22"/>
      <c r="D68" s="49"/>
      <c r="E68" s="22"/>
      <c r="F68" s="22"/>
      <c r="G68" s="22"/>
      <c r="H68" s="50"/>
      <c r="I68" s="22"/>
      <c r="J68" s="49"/>
      <c r="K68" s="22"/>
      <c r="L68" s="22"/>
      <c r="M68" s="22"/>
      <c r="N68" s="22"/>
      <c r="O68" s="22"/>
      <c r="P68" s="50"/>
      <c r="Q68" s="22"/>
      <c r="R68" s="23"/>
    </row>
    <row r="69" spans="2:18" x14ac:dyDescent="0.3">
      <c r="B69" s="21"/>
      <c r="C69" s="22"/>
      <c r="D69" s="49"/>
      <c r="E69" s="22"/>
      <c r="F69" s="22"/>
      <c r="G69" s="22"/>
      <c r="H69" s="50"/>
      <c r="I69" s="22"/>
      <c r="J69" s="49"/>
      <c r="K69" s="22"/>
      <c r="L69" s="22"/>
      <c r="M69" s="22"/>
      <c r="N69" s="22"/>
      <c r="O69" s="22"/>
      <c r="P69" s="50"/>
      <c r="Q69" s="22"/>
      <c r="R69" s="23"/>
    </row>
    <row r="70" spans="2:18" s="1" customFormat="1" ht="15" x14ac:dyDescent="0.3">
      <c r="B70" s="31"/>
      <c r="C70" s="32"/>
      <c r="D70" s="51" t="s">
        <v>45</v>
      </c>
      <c r="E70" s="52"/>
      <c r="F70" s="52"/>
      <c r="G70" s="53" t="s">
        <v>46</v>
      </c>
      <c r="H70" s="54"/>
      <c r="I70" s="32"/>
      <c r="J70" s="51" t="s">
        <v>45</v>
      </c>
      <c r="K70" s="52"/>
      <c r="L70" s="52"/>
      <c r="M70" s="52"/>
      <c r="N70" s="53" t="s">
        <v>46</v>
      </c>
      <c r="O70" s="52"/>
      <c r="P70" s="54"/>
      <c r="Q70" s="32"/>
      <c r="R70" s="33"/>
    </row>
    <row r="71" spans="2:18" s="1" customFormat="1" ht="14.45" customHeight="1" x14ac:dyDescent="0.3">
      <c r="B71" s="55"/>
      <c r="C71" s="56"/>
      <c r="D71" s="56"/>
      <c r="E71" s="56"/>
      <c r="F71" s="56"/>
      <c r="G71" s="56"/>
      <c r="H71" s="56"/>
      <c r="I71" s="56"/>
      <c r="J71" s="56"/>
      <c r="K71" s="56"/>
      <c r="L71" s="56"/>
      <c r="M71" s="56"/>
      <c r="N71" s="56"/>
      <c r="O71" s="56"/>
      <c r="P71" s="56"/>
      <c r="Q71" s="56"/>
      <c r="R71" s="57"/>
    </row>
    <row r="75" spans="2:18" s="1" customFormat="1" ht="6.95" customHeight="1" x14ac:dyDescent="0.3">
      <c r="B75" s="58"/>
      <c r="C75" s="59"/>
      <c r="D75" s="59"/>
      <c r="E75" s="59"/>
      <c r="F75" s="59"/>
      <c r="G75" s="59"/>
      <c r="H75" s="59"/>
      <c r="I75" s="59"/>
      <c r="J75" s="59"/>
      <c r="K75" s="59"/>
      <c r="L75" s="59"/>
      <c r="M75" s="59"/>
      <c r="N75" s="59"/>
      <c r="O75" s="59"/>
      <c r="P75" s="59"/>
      <c r="Q75" s="59"/>
      <c r="R75" s="60"/>
    </row>
    <row r="76" spans="2:18" s="1" customFormat="1" ht="36.950000000000003" customHeight="1" x14ac:dyDescent="0.3">
      <c r="B76" s="31"/>
      <c r="C76" s="195" t="s">
        <v>96</v>
      </c>
      <c r="D76" s="208"/>
      <c r="E76" s="208"/>
      <c r="F76" s="208"/>
      <c r="G76" s="208"/>
      <c r="H76" s="208"/>
      <c r="I76" s="208"/>
      <c r="J76" s="208"/>
      <c r="K76" s="208"/>
      <c r="L76" s="208"/>
      <c r="M76" s="208"/>
      <c r="N76" s="208"/>
      <c r="O76" s="208"/>
      <c r="P76" s="208"/>
      <c r="Q76" s="208"/>
      <c r="R76" s="33"/>
    </row>
    <row r="77" spans="2:18" s="1" customFormat="1" ht="6.95" customHeight="1" x14ac:dyDescent="0.3">
      <c r="B77" s="31"/>
      <c r="C77" s="32"/>
      <c r="D77" s="32"/>
      <c r="E77" s="32"/>
      <c r="F77" s="32"/>
      <c r="G77" s="32"/>
      <c r="H77" s="32"/>
      <c r="I77" s="32"/>
      <c r="J77" s="32"/>
      <c r="K77" s="32"/>
      <c r="L77" s="32"/>
      <c r="M77" s="32"/>
      <c r="N77" s="32"/>
      <c r="O77" s="32"/>
      <c r="P77" s="32"/>
      <c r="Q77" s="32"/>
      <c r="R77" s="33"/>
    </row>
    <row r="78" spans="2:18" s="1" customFormat="1" ht="30" customHeight="1" x14ac:dyDescent="0.3">
      <c r="B78" s="31"/>
      <c r="C78" s="28" t="s">
        <v>13</v>
      </c>
      <c r="D78" s="32"/>
      <c r="E78" s="32"/>
      <c r="F78" s="229" t="str">
        <f>F6</f>
        <v>Veľký Šariš Lávky pre peších a cyklistov</v>
      </c>
      <c r="G78" s="208"/>
      <c r="H78" s="208"/>
      <c r="I78" s="208"/>
      <c r="J78" s="208"/>
      <c r="K78" s="208"/>
      <c r="L78" s="208"/>
      <c r="M78" s="208"/>
      <c r="N78" s="208"/>
      <c r="O78" s="208"/>
      <c r="P78" s="208"/>
      <c r="Q78" s="32"/>
      <c r="R78" s="33"/>
    </row>
    <row r="79" spans="2:18" ht="30" customHeight="1" x14ac:dyDescent="0.3">
      <c r="B79" s="21"/>
      <c r="C79" s="28" t="s">
        <v>90</v>
      </c>
      <c r="D79" s="22"/>
      <c r="E79" s="22"/>
      <c r="F79" s="229" t="s">
        <v>91</v>
      </c>
      <c r="G79" s="196"/>
      <c r="H79" s="196"/>
      <c r="I79" s="196"/>
      <c r="J79" s="196"/>
      <c r="K79" s="196"/>
      <c r="L79" s="196"/>
      <c r="M79" s="196"/>
      <c r="N79" s="196"/>
      <c r="O79" s="196"/>
      <c r="P79" s="196"/>
      <c r="Q79" s="22"/>
      <c r="R79" s="23"/>
    </row>
    <row r="80" spans="2:18" s="1" customFormat="1" ht="36.950000000000003" customHeight="1" x14ac:dyDescent="0.3">
      <c r="B80" s="31"/>
      <c r="C80" s="65" t="s">
        <v>92</v>
      </c>
      <c r="D80" s="32"/>
      <c r="E80" s="32"/>
      <c r="F80" s="209" t="str">
        <f>F8</f>
        <v>VP_201 - Všeobecné položky</v>
      </c>
      <c r="G80" s="208"/>
      <c r="H80" s="208"/>
      <c r="I80" s="208"/>
      <c r="J80" s="208"/>
      <c r="K80" s="208"/>
      <c r="L80" s="208"/>
      <c r="M80" s="208"/>
      <c r="N80" s="208"/>
      <c r="O80" s="208"/>
      <c r="P80" s="208"/>
      <c r="Q80" s="32"/>
      <c r="R80" s="33"/>
    </row>
    <row r="81" spans="2:47" s="1" customFormat="1" ht="6.95" customHeight="1" x14ac:dyDescent="0.3">
      <c r="B81" s="31"/>
      <c r="C81" s="32"/>
      <c r="D81" s="32"/>
      <c r="E81" s="32"/>
      <c r="F81" s="32"/>
      <c r="G81" s="32"/>
      <c r="H81" s="32"/>
      <c r="I81" s="32"/>
      <c r="J81" s="32"/>
      <c r="K81" s="32"/>
      <c r="L81" s="32"/>
      <c r="M81" s="32"/>
      <c r="N81" s="32"/>
      <c r="O81" s="32"/>
      <c r="P81" s="32"/>
      <c r="Q81" s="32"/>
      <c r="R81" s="33"/>
    </row>
    <row r="82" spans="2:47" s="1" customFormat="1" ht="18" customHeight="1" x14ac:dyDescent="0.3">
      <c r="B82" s="31"/>
      <c r="C82" s="28" t="s">
        <v>17</v>
      </c>
      <c r="D82" s="32"/>
      <c r="E82" s="32"/>
      <c r="F82" s="26" t="str">
        <f>F10</f>
        <v xml:space="preserve"> </v>
      </c>
      <c r="G82" s="32"/>
      <c r="H82" s="32"/>
      <c r="I82" s="32"/>
      <c r="J82" s="32"/>
      <c r="K82" s="28" t="s">
        <v>19</v>
      </c>
      <c r="L82" s="32"/>
      <c r="M82" s="230" t="str">
        <f>IF(O10="","",O10)</f>
        <v>20. 4. 2016</v>
      </c>
      <c r="N82" s="208"/>
      <c r="O82" s="208"/>
      <c r="P82" s="208"/>
      <c r="Q82" s="32"/>
      <c r="R82" s="33"/>
    </row>
    <row r="83" spans="2:47" s="1" customFormat="1" ht="6.95" customHeight="1" x14ac:dyDescent="0.3">
      <c r="B83" s="31"/>
      <c r="C83" s="32"/>
      <c r="D83" s="32"/>
      <c r="E83" s="32"/>
      <c r="F83" s="32"/>
      <c r="G83" s="32"/>
      <c r="H83" s="32"/>
      <c r="I83" s="32"/>
      <c r="J83" s="32"/>
      <c r="K83" s="32"/>
      <c r="L83" s="32"/>
      <c r="M83" s="32"/>
      <c r="N83" s="32"/>
      <c r="O83" s="32"/>
      <c r="P83" s="32"/>
      <c r="Q83" s="32"/>
      <c r="R83" s="33"/>
    </row>
    <row r="84" spans="2:47" s="1" customFormat="1" ht="15" x14ac:dyDescent="0.3">
      <c r="B84" s="31"/>
      <c r="C84" s="28" t="s">
        <v>21</v>
      </c>
      <c r="D84" s="32"/>
      <c r="E84" s="32"/>
      <c r="F84" s="26" t="str">
        <f>E13</f>
        <v xml:space="preserve"> </v>
      </c>
      <c r="G84" s="32"/>
      <c r="H84" s="32"/>
      <c r="I84" s="32"/>
      <c r="J84" s="32"/>
      <c r="K84" s="28" t="s">
        <v>25</v>
      </c>
      <c r="L84" s="32"/>
      <c r="M84" s="197" t="str">
        <f>E19</f>
        <v xml:space="preserve"> </v>
      </c>
      <c r="N84" s="208"/>
      <c r="O84" s="208"/>
      <c r="P84" s="208"/>
      <c r="Q84" s="208"/>
      <c r="R84" s="33"/>
    </row>
    <row r="85" spans="2:47" s="1" customFormat="1" ht="14.45" customHeight="1" x14ac:dyDescent="0.3">
      <c r="B85" s="31"/>
      <c r="C85" s="28" t="s">
        <v>24</v>
      </c>
      <c r="D85" s="32"/>
      <c r="E85" s="32"/>
      <c r="F85" s="26" t="str">
        <f>IF(E16="","",E16)</f>
        <v xml:space="preserve"> </v>
      </c>
      <c r="G85" s="32"/>
      <c r="H85" s="32"/>
      <c r="I85" s="32"/>
      <c r="J85" s="32"/>
      <c r="K85" s="28" t="s">
        <v>28</v>
      </c>
      <c r="L85" s="32"/>
      <c r="M85" s="197" t="str">
        <f>E22</f>
        <v xml:space="preserve"> </v>
      </c>
      <c r="N85" s="208"/>
      <c r="O85" s="208"/>
      <c r="P85" s="208"/>
      <c r="Q85" s="208"/>
      <c r="R85" s="33"/>
    </row>
    <row r="86" spans="2:47" s="1" customFormat="1" ht="10.35" customHeight="1" x14ac:dyDescent="0.3">
      <c r="B86" s="31"/>
      <c r="C86" s="32"/>
      <c r="D86" s="32"/>
      <c r="E86" s="32"/>
      <c r="F86" s="32"/>
      <c r="G86" s="32"/>
      <c r="H86" s="32"/>
      <c r="I86" s="32"/>
      <c r="J86" s="32"/>
      <c r="K86" s="32"/>
      <c r="L86" s="32"/>
      <c r="M86" s="32"/>
      <c r="N86" s="32"/>
      <c r="O86" s="32"/>
      <c r="P86" s="32"/>
      <c r="Q86" s="32"/>
      <c r="R86" s="33"/>
    </row>
    <row r="87" spans="2:47" s="1" customFormat="1" ht="29.25" customHeight="1" x14ac:dyDescent="0.3">
      <c r="B87" s="31"/>
      <c r="C87" s="234" t="s">
        <v>97</v>
      </c>
      <c r="D87" s="235"/>
      <c r="E87" s="235"/>
      <c r="F87" s="235"/>
      <c r="G87" s="235"/>
      <c r="H87" s="107"/>
      <c r="I87" s="107"/>
      <c r="J87" s="107"/>
      <c r="K87" s="107"/>
      <c r="L87" s="107"/>
      <c r="M87" s="107"/>
      <c r="N87" s="234" t="s">
        <v>98</v>
      </c>
      <c r="O87" s="208"/>
      <c r="P87" s="208"/>
      <c r="Q87" s="208"/>
      <c r="R87" s="33"/>
    </row>
    <row r="88" spans="2:47" s="1" customFormat="1" ht="10.35" customHeight="1" x14ac:dyDescent="0.3">
      <c r="B88" s="31"/>
      <c r="C88" s="32"/>
      <c r="D88" s="32"/>
      <c r="E88" s="32"/>
      <c r="F88" s="32"/>
      <c r="G88" s="32"/>
      <c r="H88" s="32"/>
      <c r="I88" s="32"/>
      <c r="J88" s="32"/>
      <c r="K88" s="32"/>
      <c r="L88" s="32"/>
      <c r="M88" s="32"/>
      <c r="N88" s="32"/>
      <c r="O88" s="32"/>
      <c r="P88" s="32"/>
      <c r="Q88" s="32"/>
      <c r="R88" s="33"/>
    </row>
    <row r="89" spans="2:47" s="1" customFormat="1" ht="29.25" customHeight="1" x14ac:dyDescent="0.3">
      <c r="B89" s="31"/>
      <c r="C89" s="114" t="s">
        <v>99</v>
      </c>
      <c r="D89" s="32"/>
      <c r="E89" s="32"/>
      <c r="F89" s="32"/>
      <c r="G89" s="32"/>
      <c r="H89" s="32"/>
      <c r="I89" s="32"/>
      <c r="J89" s="32"/>
      <c r="K89" s="32"/>
      <c r="L89" s="32"/>
      <c r="M89" s="32"/>
      <c r="N89" s="215">
        <f>N114</f>
        <v>0</v>
      </c>
      <c r="O89" s="208"/>
      <c r="P89" s="208"/>
      <c r="Q89" s="208"/>
      <c r="R89" s="33"/>
      <c r="AU89" s="17" t="s">
        <v>100</v>
      </c>
    </row>
    <row r="90" spans="2:47" s="7" customFormat="1" ht="24.95" customHeight="1" x14ac:dyDescent="0.3">
      <c r="B90" s="115"/>
      <c r="C90" s="116"/>
      <c r="D90" s="117" t="s">
        <v>101</v>
      </c>
      <c r="E90" s="116"/>
      <c r="F90" s="116"/>
      <c r="G90" s="116"/>
      <c r="H90" s="116"/>
      <c r="I90" s="116"/>
      <c r="J90" s="116"/>
      <c r="K90" s="116"/>
      <c r="L90" s="116"/>
      <c r="M90" s="116"/>
      <c r="N90" s="236">
        <f>N115</f>
        <v>0</v>
      </c>
      <c r="O90" s="237"/>
      <c r="P90" s="237"/>
      <c r="Q90" s="237"/>
      <c r="R90" s="118"/>
    </row>
    <row r="91" spans="2:47" s="8" customFormat="1" ht="19.899999999999999" customHeight="1" x14ac:dyDescent="0.3">
      <c r="B91" s="119"/>
      <c r="C91" s="94"/>
      <c r="D91" s="120" t="s">
        <v>102</v>
      </c>
      <c r="E91" s="94"/>
      <c r="F91" s="94"/>
      <c r="G91" s="94"/>
      <c r="H91" s="94"/>
      <c r="I91" s="94"/>
      <c r="J91" s="94"/>
      <c r="K91" s="94"/>
      <c r="L91" s="94"/>
      <c r="M91" s="94"/>
      <c r="N91" s="220">
        <f>N116</f>
        <v>0</v>
      </c>
      <c r="O91" s="213"/>
      <c r="P91" s="213"/>
      <c r="Q91" s="213"/>
      <c r="R91" s="121"/>
    </row>
    <row r="92" spans="2:47" s="7" customFormat="1" ht="24.95" customHeight="1" x14ac:dyDescent="0.3">
      <c r="B92" s="115"/>
      <c r="C92" s="116"/>
      <c r="D92" s="117" t="s">
        <v>103</v>
      </c>
      <c r="E92" s="116"/>
      <c r="F92" s="116"/>
      <c r="G92" s="116"/>
      <c r="H92" s="116"/>
      <c r="I92" s="116"/>
      <c r="J92" s="116"/>
      <c r="K92" s="116"/>
      <c r="L92" s="116"/>
      <c r="M92" s="116"/>
      <c r="N92" s="236">
        <f>N119</f>
        <v>0</v>
      </c>
      <c r="O92" s="237"/>
      <c r="P92" s="237"/>
      <c r="Q92" s="237"/>
      <c r="R92" s="118"/>
    </row>
    <row r="93" spans="2:47" s="1" customFormat="1" ht="21.75" customHeight="1" x14ac:dyDescent="0.3">
      <c r="B93" s="31"/>
      <c r="C93" s="32"/>
      <c r="D93" s="32"/>
      <c r="E93" s="32"/>
      <c r="F93" s="32"/>
      <c r="G93" s="32"/>
      <c r="H93" s="32"/>
      <c r="I93" s="32"/>
      <c r="J93" s="32"/>
      <c r="K93" s="32"/>
      <c r="L93" s="32"/>
      <c r="M93" s="32"/>
      <c r="N93" s="32"/>
      <c r="O93" s="32"/>
      <c r="P93" s="32"/>
      <c r="Q93" s="32"/>
      <c r="R93" s="33"/>
    </row>
    <row r="94" spans="2:47" s="1" customFormat="1" ht="29.25" customHeight="1" x14ac:dyDescent="0.3">
      <c r="B94" s="31"/>
      <c r="C94" s="114" t="s">
        <v>104</v>
      </c>
      <c r="D94" s="32"/>
      <c r="E94" s="32"/>
      <c r="F94" s="32"/>
      <c r="G94" s="32"/>
      <c r="H94" s="32"/>
      <c r="I94" s="32"/>
      <c r="J94" s="32"/>
      <c r="K94" s="32"/>
      <c r="L94" s="32"/>
      <c r="M94" s="32"/>
      <c r="N94" s="238">
        <v>0</v>
      </c>
      <c r="O94" s="208"/>
      <c r="P94" s="208"/>
      <c r="Q94" s="208"/>
      <c r="R94" s="33"/>
      <c r="T94" s="122"/>
      <c r="U94" s="123" t="s">
        <v>33</v>
      </c>
    </row>
    <row r="95" spans="2:47" s="1" customFormat="1" ht="18" customHeight="1" x14ac:dyDescent="0.3">
      <c r="B95" s="31"/>
      <c r="C95" s="32"/>
      <c r="D95" s="32"/>
      <c r="E95" s="32"/>
      <c r="F95" s="32"/>
      <c r="G95" s="32"/>
      <c r="H95" s="32"/>
      <c r="I95" s="32"/>
      <c r="J95" s="32"/>
      <c r="K95" s="32"/>
      <c r="L95" s="32"/>
      <c r="M95" s="32"/>
      <c r="N95" s="32"/>
      <c r="O95" s="32"/>
      <c r="P95" s="32"/>
      <c r="Q95" s="32"/>
      <c r="R95" s="33"/>
    </row>
    <row r="96" spans="2:47" s="1" customFormat="1" ht="29.25" customHeight="1" x14ac:dyDescent="0.3">
      <c r="B96" s="31"/>
      <c r="C96" s="106" t="s">
        <v>87</v>
      </c>
      <c r="D96" s="107"/>
      <c r="E96" s="107"/>
      <c r="F96" s="107"/>
      <c r="G96" s="107"/>
      <c r="H96" s="107"/>
      <c r="I96" s="107"/>
      <c r="J96" s="107"/>
      <c r="K96" s="107"/>
      <c r="L96" s="221">
        <f>ROUND(SUM(N89+N94),2)</f>
        <v>0</v>
      </c>
      <c r="M96" s="235"/>
      <c r="N96" s="235"/>
      <c r="O96" s="235"/>
      <c r="P96" s="235"/>
      <c r="Q96" s="235"/>
      <c r="R96" s="33"/>
    </row>
    <row r="97" spans="2:18" s="1" customFormat="1" ht="6.95" customHeight="1" x14ac:dyDescent="0.3">
      <c r="B97" s="55"/>
      <c r="C97" s="56"/>
      <c r="D97" s="56"/>
      <c r="E97" s="56"/>
      <c r="F97" s="56"/>
      <c r="G97" s="56"/>
      <c r="H97" s="56"/>
      <c r="I97" s="56"/>
      <c r="J97" s="56"/>
      <c r="K97" s="56"/>
      <c r="L97" s="56"/>
      <c r="M97" s="56"/>
      <c r="N97" s="56"/>
      <c r="O97" s="56"/>
      <c r="P97" s="56"/>
      <c r="Q97" s="56"/>
      <c r="R97" s="57"/>
    </row>
    <row r="101" spans="2:18" s="1" customFormat="1" ht="6.95" customHeight="1" x14ac:dyDescent="0.3">
      <c r="B101" s="58"/>
      <c r="C101" s="59"/>
      <c r="D101" s="59"/>
      <c r="E101" s="59"/>
      <c r="F101" s="59"/>
      <c r="G101" s="59"/>
      <c r="H101" s="59"/>
      <c r="I101" s="59"/>
      <c r="J101" s="59"/>
      <c r="K101" s="59"/>
      <c r="L101" s="59"/>
      <c r="M101" s="59"/>
      <c r="N101" s="59"/>
      <c r="O101" s="59"/>
      <c r="P101" s="59"/>
      <c r="Q101" s="59"/>
      <c r="R101" s="60"/>
    </row>
    <row r="102" spans="2:18" s="1" customFormat="1" ht="36.950000000000003" customHeight="1" x14ac:dyDescent="0.3">
      <c r="B102" s="31"/>
      <c r="C102" s="195" t="s">
        <v>105</v>
      </c>
      <c r="D102" s="208"/>
      <c r="E102" s="208"/>
      <c r="F102" s="208"/>
      <c r="G102" s="208"/>
      <c r="H102" s="208"/>
      <c r="I102" s="208"/>
      <c r="J102" s="208"/>
      <c r="K102" s="208"/>
      <c r="L102" s="208"/>
      <c r="M102" s="208"/>
      <c r="N102" s="208"/>
      <c r="O102" s="208"/>
      <c r="P102" s="208"/>
      <c r="Q102" s="208"/>
      <c r="R102" s="33"/>
    </row>
    <row r="103" spans="2:18" s="1" customFormat="1" ht="6.95" customHeight="1" x14ac:dyDescent="0.3">
      <c r="B103" s="31"/>
      <c r="C103" s="32"/>
      <c r="D103" s="32"/>
      <c r="E103" s="32"/>
      <c r="F103" s="32"/>
      <c r="G103" s="32"/>
      <c r="H103" s="32"/>
      <c r="I103" s="32"/>
      <c r="J103" s="32"/>
      <c r="K103" s="32"/>
      <c r="L103" s="32"/>
      <c r="M103" s="32"/>
      <c r="N103" s="32"/>
      <c r="O103" s="32"/>
      <c r="P103" s="32"/>
      <c r="Q103" s="32"/>
      <c r="R103" s="33"/>
    </row>
    <row r="104" spans="2:18" s="1" customFormat="1" ht="30" customHeight="1" x14ac:dyDescent="0.3">
      <c r="B104" s="31"/>
      <c r="C104" s="28" t="s">
        <v>13</v>
      </c>
      <c r="D104" s="32"/>
      <c r="E104" s="32"/>
      <c r="F104" s="229" t="str">
        <f>F6</f>
        <v>Veľký Šariš Lávky pre peších a cyklistov</v>
      </c>
      <c r="G104" s="208"/>
      <c r="H104" s="208"/>
      <c r="I104" s="208"/>
      <c r="J104" s="208"/>
      <c r="K104" s="208"/>
      <c r="L104" s="208"/>
      <c r="M104" s="208"/>
      <c r="N104" s="208"/>
      <c r="O104" s="208"/>
      <c r="P104" s="208"/>
      <c r="Q104" s="32"/>
      <c r="R104" s="33"/>
    </row>
    <row r="105" spans="2:18" ht="30" customHeight="1" x14ac:dyDescent="0.3">
      <c r="B105" s="21"/>
      <c r="C105" s="28" t="s">
        <v>90</v>
      </c>
      <c r="D105" s="22"/>
      <c r="E105" s="22"/>
      <c r="F105" s="229" t="s">
        <v>91</v>
      </c>
      <c r="G105" s="196"/>
      <c r="H105" s="196"/>
      <c r="I105" s="196"/>
      <c r="J105" s="196"/>
      <c r="K105" s="196"/>
      <c r="L105" s="196"/>
      <c r="M105" s="196"/>
      <c r="N105" s="196"/>
      <c r="O105" s="196"/>
      <c r="P105" s="196"/>
      <c r="Q105" s="22"/>
      <c r="R105" s="23"/>
    </row>
    <row r="106" spans="2:18" s="1" customFormat="1" ht="36.950000000000003" customHeight="1" x14ac:dyDescent="0.3">
      <c r="B106" s="31"/>
      <c r="C106" s="65" t="s">
        <v>92</v>
      </c>
      <c r="D106" s="32"/>
      <c r="E106" s="32"/>
      <c r="F106" s="209" t="str">
        <f>F8</f>
        <v>VP_201 - Všeobecné položky</v>
      </c>
      <c r="G106" s="208"/>
      <c r="H106" s="208"/>
      <c r="I106" s="208"/>
      <c r="J106" s="208"/>
      <c r="K106" s="208"/>
      <c r="L106" s="208"/>
      <c r="M106" s="208"/>
      <c r="N106" s="208"/>
      <c r="O106" s="208"/>
      <c r="P106" s="208"/>
      <c r="Q106" s="32"/>
      <c r="R106" s="33"/>
    </row>
    <row r="107" spans="2:18" s="1" customFormat="1" ht="6.95" customHeight="1" x14ac:dyDescent="0.3">
      <c r="B107" s="31"/>
      <c r="C107" s="32"/>
      <c r="D107" s="32"/>
      <c r="E107" s="32"/>
      <c r="F107" s="32"/>
      <c r="G107" s="32"/>
      <c r="H107" s="32"/>
      <c r="I107" s="32"/>
      <c r="J107" s="32"/>
      <c r="K107" s="32"/>
      <c r="L107" s="32"/>
      <c r="M107" s="32"/>
      <c r="N107" s="32"/>
      <c r="O107" s="32"/>
      <c r="P107" s="32"/>
      <c r="Q107" s="32"/>
      <c r="R107" s="33"/>
    </row>
    <row r="108" spans="2:18" s="1" customFormat="1" ht="18" customHeight="1" x14ac:dyDescent="0.3">
      <c r="B108" s="31"/>
      <c r="C108" s="28" t="s">
        <v>17</v>
      </c>
      <c r="D108" s="32"/>
      <c r="E108" s="32"/>
      <c r="F108" s="26" t="str">
        <f>F10</f>
        <v xml:space="preserve"> </v>
      </c>
      <c r="G108" s="32"/>
      <c r="H108" s="32"/>
      <c r="I108" s="32"/>
      <c r="J108" s="32"/>
      <c r="K108" s="28" t="s">
        <v>19</v>
      </c>
      <c r="L108" s="32"/>
      <c r="M108" s="230" t="str">
        <f>IF(O10="","",O10)</f>
        <v>20. 4. 2016</v>
      </c>
      <c r="N108" s="208"/>
      <c r="O108" s="208"/>
      <c r="P108" s="208"/>
      <c r="Q108" s="32"/>
      <c r="R108" s="33"/>
    </row>
    <row r="109" spans="2:18" s="1" customFormat="1" ht="6.95" customHeight="1" x14ac:dyDescent="0.3">
      <c r="B109" s="31"/>
      <c r="C109" s="32"/>
      <c r="D109" s="32"/>
      <c r="E109" s="32"/>
      <c r="F109" s="32"/>
      <c r="G109" s="32"/>
      <c r="H109" s="32"/>
      <c r="I109" s="32"/>
      <c r="J109" s="32"/>
      <c r="K109" s="32"/>
      <c r="L109" s="32"/>
      <c r="M109" s="32"/>
      <c r="N109" s="32"/>
      <c r="O109" s="32"/>
      <c r="P109" s="32"/>
      <c r="Q109" s="32"/>
      <c r="R109" s="33"/>
    </row>
    <row r="110" spans="2:18" s="1" customFormat="1" ht="15" x14ac:dyDescent="0.3">
      <c r="B110" s="31"/>
      <c r="C110" s="28" t="s">
        <v>21</v>
      </c>
      <c r="D110" s="32"/>
      <c r="E110" s="32"/>
      <c r="F110" s="26" t="str">
        <f>E13</f>
        <v xml:space="preserve"> </v>
      </c>
      <c r="G110" s="32"/>
      <c r="H110" s="32"/>
      <c r="I110" s="32"/>
      <c r="J110" s="32"/>
      <c r="K110" s="28" t="s">
        <v>25</v>
      </c>
      <c r="L110" s="32"/>
      <c r="M110" s="197" t="str">
        <f>E19</f>
        <v xml:space="preserve"> </v>
      </c>
      <c r="N110" s="208"/>
      <c r="O110" s="208"/>
      <c r="P110" s="208"/>
      <c r="Q110" s="208"/>
      <c r="R110" s="33"/>
    </row>
    <row r="111" spans="2:18" s="1" customFormat="1" ht="14.45" customHeight="1" x14ac:dyDescent="0.3">
      <c r="B111" s="31"/>
      <c r="C111" s="28" t="s">
        <v>24</v>
      </c>
      <c r="D111" s="32"/>
      <c r="E111" s="32"/>
      <c r="F111" s="26" t="str">
        <f>IF(E16="","",E16)</f>
        <v xml:space="preserve"> </v>
      </c>
      <c r="G111" s="32"/>
      <c r="H111" s="32"/>
      <c r="I111" s="32"/>
      <c r="J111" s="32"/>
      <c r="K111" s="28" t="s">
        <v>28</v>
      </c>
      <c r="L111" s="32"/>
      <c r="M111" s="197" t="str">
        <f>E22</f>
        <v xml:space="preserve"> </v>
      </c>
      <c r="N111" s="208"/>
      <c r="O111" s="208"/>
      <c r="P111" s="208"/>
      <c r="Q111" s="208"/>
      <c r="R111" s="33"/>
    </row>
    <row r="112" spans="2:18" s="1" customFormat="1" ht="10.35" customHeight="1" x14ac:dyDescent="0.3">
      <c r="B112" s="31"/>
      <c r="C112" s="32"/>
      <c r="D112" s="32"/>
      <c r="E112" s="32"/>
      <c r="F112" s="32"/>
      <c r="G112" s="32"/>
      <c r="H112" s="32"/>
      <c r="I112" s="32"/>
      <c r="J112" s="32"/>
      <c r="K112" s="32"/>
      <c r="L112" s="32"/>
      <c r="M112" s="32"/>
      <c r="N112" s="32"/>
      <c r="O112" s="32"/>
      <c r="P112" s="32"/>
      <c r="Q112" s="32"/>
      <c r="R112" s="33"/>
    </row>
    <row r="113" spans="2:65" s="9" customFormat="1" ht="29.25" customHeight="1" x14ac:dyDescent="0.3">
      <c r="B113" s="124"/>
      <c r="C113" s="125" t="s">
        <v>106</v>
      </c>
      <c r="D113" s="126" t="s">
        <v>107</v>
      </c>
      <c r="E113" s="126" t="s">
        <v>51</v>
      </c>
      <c r="F113" s="247" t="s">
        <v>108</v>
      </c>
      <c r="G113" s="248"/>
      <c r="H113" s="248"/>
      <c r="I113" s="248"/>
      <c r="J113" s="126" t="s">
        <v>109</v>
      </c>
      <c r="K113" s="126" t="s">
        <v>110</v>
      </c>
      <c r="L113" s="249" t="s">
        <v>111</v>
      </c>
      <c r="M113" s="248"/>
      <c r="N113" s="247" t="s">
        <v>98</v>
      </c>
      <c r="O113" s="248"/>
      <c r="P113" s="248"/>
      <c r="Q113" s="250"/>
      <c r="R113" s="127"/>
      <c r="T113" s="72" t="s">
        <v>112</v>
      </c>
      <c r="U113" s="73" t="s">
        <v>33</v>
      </c>
      <c r="V113" s="73" t="s">
        <v>113</v>
      </c>
      <c r="W113" s="73" t="s">
        <v>114</v>
      </c>
      <c r="X113" s="73" t="s">
        <v>115</v>
      </c>
      <c r="Y113" s="73" t="s">
        <v>116</v>
      </c>
      <c r="Z113" s="73" t="s">
        <v>117</v>
      </c>
      <c r="AA113" s="74" t="s">
        <v>118</v>
      </c>
    </row>
    <row r="114" spans="2:65" s="1" customFormat="1" ht="29.25" customHeight="1" x14ac:dyDescent="0.35">
      <c r="B114" s="31"/>
      <c r="C114" s="76" t="s">
        <v>94</v>
      </c>
      <c r="D114" s="32"/>
      <c r="E114" s="32"/>
      <c r="F114" s="32"/>
      <c r="G114" s="32"/>
      <c r="H114" s="32"/>
      <c r="I114" s="32"/>
      <c r="J114" s="32"/>
      <c r="K114" s="32"/>
      <c r="L114" s="32"/>
      <c r="M114" s="32"/>
      <c r="N114" s="251">
        <f>BK114</f>
        <v>0</v>
      </c>
      <c r="O114" s="252"/>
      <c r="P114" s="252"/>
      <c r="Q114" s="252"/>
      <c r="R114" s="33"/>
      <c r="T114" s="75"/>
      <c r="U114" s="47"/>
      <c r="V114" s="47"/>
      <c r="W114" s="128">
        <f>W115+W119</f>
        <v>0</v>
      </c>
      <c r="X114" s="47"/>
      <c r="Y114" s="128">
        <f>Y115+Y119</f>
        <v>0</v>
      </c>
      <c r="Z114" s="47"/>
      <c r="AA114" s="129">
        <f>AA115+AA119</f>
        <v>0</v>
      </c>
      <c r="AT114" s="17" t="s">
        <v>68</v>
      </c>
      <c r="AU114" s="17" t="s">
        <v>100</v>
      </c>
      <c r="BK114" s="130">
        <f>BK115+BK119</f>
        <v>0</v>
      </c>
    </row>
    <row r="115" spans="2:65" s="10" customFormat="1" ht="37.35" customHeight="1" x14ac:dyDescent="0.35">
      <c r="B115" s="131"/>
      <c r="C115" s="132"/>
      <c r="D115" s="133" t="s">
        <v>101</v>
      </c>
      <c r="E115" s="133"/>
      <c r="F115" s="133"/>
      <c r="G115" s="133"/>
      <c r="H115" s="133"/>
      <c r="I115" s="133"/>
      <c r="J115" s="133"/>
      <c r="K115" s="133"/>
      <c r="L115" s="133"/>
      <c r="M115" s="133"/>
      <c r="N115" s="253">
        <f>BK115</f>
        <v>0</v>
      </c>
      <c r="O115" s="254"/>
      <c r="P115" s="254"/>
      <c r="Q115" s="254"/>
      <c r="R115" s="134"/>
      <c r="T115" s="135"/>
      <c r="U115" s="132"/>
      <c r="V115" s="132"/>
      <c r="W115" s="136">
        <f>W116</f>
        <v>0</v>
      </c>
      <c r="X115" s="132"/>
      <c r="Y115" s="136">
        <f>Y116</f>
        <v>0</v>
      </c>
      <c r="Z115" s="132"/>
      <c r="AA115" s="137">
        <f>AA116</f>
        <v>0</v>
      </c>
      <c r="AR115" s="138" t="s">
        <v>119</v>
      </c>
      <c r="AT115" s="139" t="s">
        <v>68</v>
      </c>
      <c r="AU115" s="139" t="s">
        <v>69</v>
      </c>
      <c r="AY115" s="138" t="s">
        <v>120</v>
      </c>
      <c r="BK115" s="140">
        <f>BK116</f>
        <v>0</v>
      </c>
    </row>
    <row r="116" spans="2:65" s="10" customFormat="1" ht="19.899999999999999" customHeight="1" x14ac:dyDescent="0.3">
      <c r="B116" s="131"/>
      <c r="C116" s="132"/>
      <c r="D116" s="141" t="s">
        <v>102</v>
      </c>
      <c r="E116" s="141"/>
      <c r="F116" s="141"/>
      <c r="G116" s="141"/>
      <c r="H116" s="141"/>
      <c r="I116" s="141"/>
      <c r="J116" s="141"/>
      <c r="K116" s="141"/>
      <c r="L116" s="141"/>
      <c r="M116" s="141"/>
      <c r="N116" s="255">
        <f>BK116</f>
        <v>0</v>
      </c>
      <c r="O116" s="256"/>
      <c r="P116" s="256"/>
      <c r="Q116" s="256"/>
      <c r="R116" s="134"/>
      <c r="T116" s="135"/>
      <c r="U116" s="132"/>
      <c r="V116" s="132"/>
      <c r="W116" s="136">
        <f>SUM(W117:W118)</f>
        <v>0</v>
      </c>
      <c r="X116" s="132"/>
      <c r="Y116" s="136">
        <f>SUM(Y117:Y118)</f>
        <v>0</v>
      </c>
      <c r="Z116" s="132"/>
      <c r="AA116" s="137">
        <f>SUM(AA117:AA118)</f>
        <v>0</v>
      </c>
      <c r="AR116" s="138" t="s">
        <v>119</v>
      </c>
      <c r="AT116" s="139" t="s">
        <v>68</v>
      </c>
      <c r="AU116" s="139" t="s">
        <v>76</v>
      </c>
      <c r="AY116" s="138" t="s">
        <v>120</v>
      </c>
      <c r="BK116" s="140">
        <f>SUM(BK117:BK118)</f>
        <v>0</v>
      </c>
    </row>
    <row r="117" spans="2:65" s="1" customFormat="1" ht="57" customHeight="1" x14ac:dyDescent="0.3">
      <c r="B117" s="142"/>
      <c r="C117" s="143" t="s">
        <v>76</v>
      </c>
      <c r="D117" s="143" t="s">
        <v>121</v>
      </c>
      <c r="E117" s="144" t="s">
        <v>122</v>
      </c>
      <c r="F117" s="239" t="s">
        <v>123</v>
      </c>
      <c r="G117" s="240"/>
      <c r="H117" s="240"/>
      <c r="I117" s="240"/>
      <c r="J117" s="145" t="s">
        <v>124</v>
      </c>
      <c r="K117" s="146">
        <v>0</v>
      </c>
      <c r="L117" s="241"/>
      <c r="M117" s="242"/>
      <c r="N117" s="243">
        <f>ROUND(L117*K117,3)</f>
        <v>0</v>
      </c>
      <c r="O117" s="240"/>
      <c r="P117" s="240"/>
      <c r="Q117" s="240"/>
      <c r="R117" s="147"/>
      <c r="T117" s="148" t="s">
        <v>3</v>
      </c>
      <c r="U117" s="40" t="s">
        <v>36</v>
      </c>
      <c r="V117" s="149">
        <v>0</v>
      </c>
      <c r="W117" s="149">
        <f>V117*K117</f>
        <v>0</v>
      </c>
      <c r="X117" s="149">
        <v>0</v>
      </c>
      <c r="Y117" s="149">
        <f>X117*K117</f>
        <v>0</v>
      </c>
      <c r="Z117" s="149">
        <v>0</v>
      </c>
      <c r="AA117" s="150">
        <f>Z117*K117</f>
        <v>0</v>
      </c>
      <c r="AR117" s="17" t="s">
        <v>125</v>
      </c>
      <c r="AT117" s="17" t="s">
        <v>121</v>
      </c>
      <c r="AU117" s="17" t="s">
        <v>80</v>
      </c>
      <c r="AY117" s="17" t="s">
        <v>120</v>
      </c>
      <c r="BE117" s="151">
        <f>IF(U117="základná",N117,0)</f>
        <v>0</v>
      </c>
      <c r="BF117" s="151">
        <f>IF(U117="znížená",N117,0)</f>
        <v>0</v>
      </c>
      <c r="BG117" s="151">
        <f>IF(U117="zákl. prenesená",N117,0)</f>
        <v>0</v>
      </c>
      <c r="BH117" s="151">
        <f>IF(U117="zníž. prenesená",N117,0)</f>
        <v>0</v>
      </c>
      <c r="BI117" s="151">
        <f>IF(U117="nulová",N117,0)</f>
        <v>0</v>
      </c>
      <c r="BJ117" s="17" t="s">
        <v>80</v>
      </c>
      <c r="BK117" s="152">
        <f>ROUND(L117*K117,3)</f>
        <v>0</v>
      </c>
      <c r="BL117" s="17" t="s">
        <v>125</v>
      </c>
      <c r="BM117" s="17" t="s">
        <v>126</v>
      </c>
    </row>
    <row r="118" spans="2:65" s="1" customFormat="1" ht="57" customHeight="1" x14ac:dyDescent="0.3">
      <c r="B118" s="142"/>
      <c r="C118" s="143" t="s">
        <v>119</v>
      </c>
      <c r="D118" s="143" t="s">
        <v>121</v>
      </c>
      <c r="E118" s="144" t="s">
        <v>127</v>
      </c>
      <c r="F118" s="239" t="s">
        <v>128</v>
      </c>
      <c r="G118" s="240"/>
      <c r="H118" s="240"/>
      <c r="I118" s="240"/>
      <c r="J118" s="145" t="s">
        <v>124</v>
      </c>
      <c r="K118" s="146">
        <v>0</v>
      </c>
      <c r="L118" s="241"/>
      <c r="M118" s="242"/>
      <c r="N118" s="243">
        <f>ROUND(L118*K118,3)</f>
        <v>0</v>
      </c>
      <c r="O118" s="240"/>
      <c r="P118" s="240"/>
      <c r="Q118" s="240"/>
      <c r="R118" s="147"/>
      <c r="T118" s="148" t="s">
        <v>3</v>
      </c>
      <c r="U118" s="40" t="s">
        <v>36</v>
      </c>
      <c r="V118" s="149">
        <v>0</v>
      </c>
      <c r="W118" s="149">
        <f>V118*K118</f>
        <v>0</v>
      </c>
      <c r="X118" s="149">
        <v>0</v>
      </c>
      <c r="Y118" s="149">
        <f>X118*K118</f>
        <v>0</v>
      </c>
      <c r="Z118" s="149">
        <v>0</v>
      </c>
      <c r="AA118" s="150">
        <f>Z118*K118</f>
        <v>0</v>
      </c>
      <c r="AR118" s="17" t="s">
        <v>125</v>
      </c>
      <c r="AT118" s="17" t="s">
        <v>121</v>
      </c>
      <c r="AU118" s="17" t="s">
        <v>80</v>
      </c>
      <c r="AY118" s="17" t="s">
        <v>120</v>
      </c>
      <c r="BE118" s="151">
        <f>IF(U118="základná",N118,0)</f>
        <v>0</v>
      </c>
      <c r="BF118" s="151">
        <f>IF(U118="znížená",N118,0)</f>
        <v>0</v>
      </c>
      <c r="BG118" s="151">
        <f>IF(U118="zákl. prenesená",N118,0)</f>
        <v>0</v>
      </c>
      <c r="BH118" s="151">
        <f>IF(U118="zníž. prenesená",N118,0)</f>
        <v>0</v>
      </c>
      <c r="BI118" s="151">
        <f>IF(U118="nulová",N118,0)</f>
        <v>0</v>
      </c>
      <c r="BJ118" s="17" t="s">
        <v>80</v>
      </c>
      <c r="BK118" s="152">
        <f>ROUND(L118*K118,3)</f>
        <v>0</v>
      </c>
      <c r="BL118" s="17" t="s">
        <v>125</v>
      </c>
      <c r="BM118" s="17" t="s">
        <v>129</v>
      </c>
    </row>
    <row r="119" spans="2:65" s="10" customFormat="1" ht="37.35" customHeight="1" x14ac:dyDescent="0.35">
      <c r="B119" s="131"/>
      <c r="C119" s="132"/>
      <c r="D119" s="133" t="s">
        <v>103</v>
      </c>
      <c r="E119" s="133"/>
      <c r="F119" s="133"/>
      <c r="G119" s="133"/>
      <c r="H119" s="133"/>
      <c r="I119" s="133"/>
      <c r="J119" s="133"/>
      <c r="K119" s="133"/>
      <c r="L119" s="133"/>
      <c r="M119" s="133"/>
      <c r="N119" s="244">
        <f>BK119</f>
        <v>0</v>
      </c>
      <c r="O119" s="245"/>
      <c r="P119" s="245"/>
      <c r="Q119" s="245"/>
      <c r="R119" s="134"/>
      <c r="T119" s="135"/>
      <c r="U119" s="132"/>
      <c r="V119" s="132"/>
      <c r="W119" s="136">
        <f>SUM(W120:W122)</f>
        <v>0</v>
      </c>
      <c r="X119" s="132"/>
      <c r="Y119" s="136">
        <f>SUM(Y120:Y122)</f>
        <v>0</v>
      </c>
      <c r="Z119" s="132"/>
      <c r="AA119" s="137">
        <f>SUM(AA120:AA122)</f>
        <v>0</v>
      </c>
      <c r="AR119" s="138" t="s">
        <v>119</v>
      </c>
      <c r="AT119" s="139" t="s">
        <v>68</v>
      </c>
      <c r="AU119" s="139" t="s">
        <v>69</v>
      </c>
      <c r="AY119" s="138" t="s">
        <v>120</v>
      </c>
      <c r="BK119" s="140">
        <f>SUM(BK120:BK122)</f>
        <v>0</v>
      </c>
    </row>
    <row r="120" spans="2:65" s="1" customFormat="1" ht="22.5" customHeight="1" x14ac:dyDescent="0.3">
      <c r="B120" s="142"/>
      <c r="C120" s="143" t="s">
        <v>80</v>
      </c>
      <c r="D120" s="143" t="s">
        <v>121</v>
      </c>
      <c r="E120" s="144" t="s">
        <v>130</v>
      </c>
      <c r="F120" s="239" t="s">
        <v>131</v>
      </c>
      <c r="G120" s="240"/>
      <c r="H120" s="240"/>
      <c r="I120" s="240"/>
      <c r="J120" s="145" t="s">
        <v>124</v>
      </c>
      <c r="K120" s="146">
        <v>0</v>
      </c>
      <c r="L120" s="241"/>
      <c r="M120" s="242"/>
      <c r="N120" s="243">
        <f>ROUND(L120*K120,3)</f>
        <v>0</v>
      </c>
      <c r="O120" s="240"/>
      <c r="P120" s="240"/>
      <c r="Q120" s="240"/>
      <c r="R120" s="147"/>
      <c r="T120" s="148" t="s">
        <v>3</v>
      </c>
      <c r="U120" s="40" t="s">
        <v>36</v>
      </c>
      <c r="V120" s="149">
        <v>0</v>
      </c>
      <c r="W120" s="149">
        <f>V120*K120</f>
        <v>0</v>
      </c>
      <c r="X120" s="149">
        <v>0</v>
      </c>
      <c r="Y120" s="149">
        <f>X120*K120</f>
        <v>0</v>
      </c>
      <c r="Z120" s="149">
        <v>0</v>
      </c>
      <c r="AA120" s="150">
        <f>Z120*K120</f>
        <v>0</v>
      </c>
      <c r="AR120" s="17" t="s">
        <v>125</v>
      </c>
      <c r="AT120" s="17" t="s">
        <v>121</v>
      </c>
      <c r="AU120" s="17" t="s">
        <v>76</v>
      </c>
      <c r="AY120" s="17" t="s">
        <v>120</v>
      </c>
      <c r="BE120" s="151">
        <f>IF(U120="základná",N120,0)</f>
        <v>0</v>
      </c>
      <c r="BF120" s="151">
        <f>IF(U120="znížená",N120,0)</f>
        <v>0</v>
      </c>
      <c r="BG120" s="151">
        <f>IF(U120="zákl. prenesená",N120,0)</f>
        <v>0</v>
      </c>
      <c r="BH120" s="151">
        <f>IF(U120="zníž. prenesená",N120,0)</f>
        <v>0</v>
      </c>
      <c r="BI120" s="151">
        <f>IF(U120="nulová",N120,0)</f>
        <v>0</v>
      </c>
      <c r="BJ120" s="17" t="s">
        <v>80</v>
      </c>
      <c r="BK120" s="152">
        <f>ROUND(L120*K120,3)</f>
        <v>0</v>
      </c>
      <c r="BL120" s="17" t="s">
        <v>125</v>
      </c>
      <c r="BM120" s="17" t="s">
        <v>132</v>
      </c>
    </row>
    <row r="121" spans="2:65" s="1" customFormat="1" ht="22.5" customHeight="1" x14ac:dyDescent="0.3">
      <c r="B121" s="142"/>
      <c r="C121" s="143" t="s">
        <v>133</v>
      </c>
      <c r="D121" s="143" t="s">
        <v>121</v>
      </c>
      <c r="E121" s="144" t="s">
        <v>134</v>
      </c>
      <c r="F121" s="239" t="s">
        <v>135</v>
      </c>
      <c r="G121" s="240"/>
      <c r="H121" s="240"/>
      <c r="I121" s="240"/>
      <c r="J121" s="145" t="s">
        <v>136</v>
      </c>
      <c r="K121" s="146">
        <v>0</v>
      </c>
      <c r="L121" s="241"/>
      <c r="M121" s="242"/>
      <c r="N121" s="243">
        <f>ROUND(L121*K121,3)</f>
        <v>0</v>
      </c>
      <c r="O121" s="240"/>
      <c r="P121" s="240"/>
      <c r="Q121" s="240"/>
      <c r="R121" s="147"/>
      <c r="T121" s="148" t="s">
        <v>3</v>
      </c>
      <c r="U121" s="40" t="s">
        <v>36</v>
      </c>
      <c r="V121" s="149">
        <v>0</v>
      </c>
      <c r="W121" s="149">
        <f>V121*K121</f>
        <v>0</v>
      </c>
      <c r="X121" s="149">
        <v>0</v>
      </c>
      <c r="Y121" s="149">
        <f>X121*K121</f>
        <v>0</v>
      </c>
      <c r="Z121" s="149">
        <v>0</v>
      </c>
      <c r="AA121" s="150">
        <f>Z121*K121</f>
        <v>0</v>
      </c>
      <c r="AR121" s="17" t="s">
        <v>125</v>
      </c>
      <c r="AT121" s="17" t="s">
        <v>121</v>
      </c>
      <c r="AU121" s="17" t="s">
        <v>76</v>
      </c>
      <c r="AY121" s="17" t="s">
        <v>120</v>
      </c>
      <c r="BE121" s="151">
        <f>IF(U121="základná",N121,0)</f>
        <v>0</v>
      </c>
      <c r="BF121" s="151">
        <f>IF(U121="znížená",N121,0)</f>
        <v>0</v>
      </c>
      <c r="BG121" s="151">
        <f>IF(U121="zákl. prenesená",N121,0)</f>
        <v>0</v>
      </c>
      <c r="BH121" s="151">
        <f>IF(U121="zníž. prenesená",N121,0)</f>
        <v>0</v>
      </c>
      <c r="BI121" s="151">
        <f>IF(U121="nulová",N121,0)</f>
        <v>0</v>
      </c>
      <c r="BJ121" s="17" t="s">
        <v>80</v>
      </c>
      <c r="BK121" s="152">
        <f>ROUND(L121*K121,3)</f>
        <v>0</v>
      </c>
      <c r="BL121" s="17" t="s">
        <v>125</v>
      </c>
      <c r="BM121" s="17" t="s">
        <v>137</v>
      </c>
    </row>
    <row r="122" spans="2:65" s="1" customFormat="1" ht="22.5" customHeight="1" x14ac:dyDescent="0.3">
      <c r="B122" s="142"/>
      <c r="C122" s="143" t="s">
        <v>138</v>
      </c>
      <c r="D122" s="143" t="s">
        <v>121</v>
      </c>
      <c r="E122" s="144" t="s">
        <v>139</v>
      </c>
      <c r="F122" s="239" t="s">
        <v>140</v>
      </c>
      <c r="G122" s="240"/>
      <c r="H122" s="240"/>
      <c r="I122" s="240"/>
      <c r="J122" s="145" t="s">
        <v>124</v>
      </c>
      <c r="K122" s="146">
        <v>0</v>
      </c>
      <c r="L122" s="241"/>
      <c r="M122" s="242"/>
      <c r="N122" s="243">
        <f>ROUND(L122*K122,3)</f>
        <v>0</v>
      </c>
      <c r="O122" s="240"/>
      <c r="P122" s="240"/>
      <c r="Q122" s="240"/>
      <c r="R122" s="147"/>
      <c r="T122" s="148" t="s">
        <v>3</v>
      </c>
      <c r="U122" s="153" t="s">
        <v>36</v>
      </c>
      <c r="V122" s="154">
        <v>0</v>
      </c>
      <c r="W122" s="154">
        <f>V122*K122</f>
        <v>0</v>
      </c>
      <c r="X122" s="154">
        <v>0</v>
      </c>
      <c r="Y122" s="154">
        <f>X122*K122</f>
        <v>0</v>
      </c>
      <c r="Z122" s="154">
        <v>0</v>
      </c>
      <c r="AA122" s="155">
        <f>Z122*K122</f>
        <v>0</v>
      </c>
      <c r="AR122" s="17" t="s">
        <v>125</v>
      </c>
      <c r="AT122" s="17" t="s">
        <v>121</v>
      </c>
      <c r="AU122" s="17" t="s">
        <v>76</v>
      </c>
      <c r="AY122" s="17" t="s">
        <v>120</v>
      </c>
      <c r="BE122" s="151">
        <f>IF(U122="základná",N122,0)</f>
        <v>0</v>
      </c>
      <c r="BF122" s="151">
        <f>IF(U122="znížená",N122,0)</f>
        <v>0</v>
      </c>
      <c r="BG122" s="151">
        <f>IF(U122="zákl. prenesená",N122,0)</f>
        <v>0</v>
      </c>
      <c r="BH122" s="151">
        <f>IF(U122="zníž. prenesená",N122,0)</f>
        <v>0</v>
      </c>
      <c r="BI122" s="151">
        <f>IF(U122="nulová",N122,0)</f>
        <v>0</v>
      </c>
      <c r="BJ122" s="17" t="s">
        <v>80</v>
      </c>
      <c r="BK122" s="152">
        <f>ROUND(L122*K122,3)</f>
        <v>0</v>
      </c>
      <c r="BL122" s="17" t="s">
        <v>125</v>
      </c>
      <c r="BM122" s="17" t="s">
        <v>141</v>
      </c>
    </row>
    <row r="123" spans="2:65" s="1" customFormat="1" ht="6.95" customHeight="1" x14ac:dyDescent="0.3">
      <c r="B123" s="55"/>
      <c r="C123" s="56"/>
      <c r="D123" s="56"/>
      <c r="E123" s="56"/>
      <c r="F123" s="56"/>
      <c r="G123" s="56"/>
      <c r="H123" s="56"/>
      <c r="I123" s="56"/>
      <c r="J123" s="56"/>
      <c r="K123" s="56"/>
      <c r="L123" s="56"/>
      <c r="M123" s="56"/>
      <c r="N123" s="56"/>
      <c r="O123" s="56"/>
      <c r="P123" s="56"/>
      <c r="Q123" s="56"/>
      <c r="R123" s="57"/>
    </row>
  </sheetData>
  <mergeCells count="75">
    <mergeCell ref="H1:K1"/>
    <mergeCell ref="S2:AC2"/>
    <mergeCell ref="F121:I121"/>
    <mergeCell ref="L121:M121"/>
    <mergeCell ref="N121:Q121"/>
    <mergeCell ref="F113:I113"/>
    <mergeCell ref="L113:M113"/>
    <mergeCell ref="N113:Q113"/>
    <mergeCell ref="F117:I117"/>
    <mergeCell ref="L117:M117"/>
    <mergeCell ref="N117:Q117"/>
    <mergeCell ref="N114:Q114"/>
    <mergeCell ref="N115:Q115"/>
    <mergeCell ref="N116:Q116"/>
    <mergeCell ref="F105:P105"/>
    <mergeCell ref="F106:P106"/>
    <mergeCell ref="F122:I122"/>
    <mergeCell ref="L122:M122"/>
    <mergeCell ref="N122:Q122"/>
    <mergeCell ref="F118:I118"/>
    <mergeCell ref="L118:M118"/>
    <mergeCell ref="N118:Q118"/>
    <mergeCell ref="F120:I120"/>
    <mergeCell ref="L120:M120"/>
    <mergeCell ref="N120:Q120"/>
    <mergeCell ref="N119:Q119"/>
    <mergeCell ref="M108:P108"/>
    <mergeCell ref="M110:Q110"/>
    <mergeCell ref="M111:Q111"/>
    <mergeCell ref="N92:Q92"/>
    <mergeCell ref="N94:Q94"/>
    <mergeCell ref="L96:Q96"/>
    <mergeCell ref="C102:Q102"/>
    <mergeCell ref="F104:P104"/>
    <mergeCell ref="C87:G87"/>
    <mergeCell ref="N87:Q87"/>
    <mergeCell ref="N89:Q89"/>
    <mergeCell ref="N90:Q90"/>
    <mergeCell ref="N91:Q91"/>
    <mergeCell ref="F79:P79"/>
    <mergeCell ref="F80:P80"/>
    <mergeCell ref="M82:P82"/>
    <mergeCell ref="M84:Q84"/>
    <mergeCell ref="M85:Q85"/>
    <mergeCell ref="H37:J37"/>
    <mergeCell ref="M37:P37"/>
    <mergeCell ref="L39:P39"/>
    <mergeCell ref="C76:Q76"/>
    <mergeCell ref="F78:P78"/>
    <mergeCell ref="H34:J34"/>
    <mergeCell ref="M34:P34"/>
    <mergeCell ref="H35:J35"/>
    <mergeCell ref="M35:P35"/>
    <mergeCell ref="H36:J36"/>
    <mergeCell ref="M36:P36"/>
    <mergeCell ref="M28:P28"/>
    <mergeCell ref="M29:P29"/>
    <mergeCell ref="M31:P31"/>
    <mergeCell ref="H33:J33"/>
    <mergeCell ref="M33:P33"/>
    <mergeCell ref="O18:P18"/>
    <mergeCell ref="O19:P19"/>
    <mergeCell ref="O21:P21"/>
    <mergeCell ref="O22:P22"/>
    <mergeCell ref="E25:L25"/>
    <mergeCell ref="O10:P10"/>
    <mergeCell ref="O12:P12"/>
    <mergeCell ref="O13:P13"/>
    <mergeCell ref="O15:P15"/>
    <mergeCell ref="O16:P16"/>
    <mergeCell ref="C2:Q2"/>
    <mergeCell ref="C4:Q4"/>
    <mergeCell ref="F6:P6"/>
    <mergeCell ref="F7:P7"/>
    <mergeCell ref="F8:P8"/>
  </mergeCells>
  <hyperlinks>
    <hyperlink ref="F1:G1" location="C2" tooltip="Krycí list rozpočtu" display="1) Krycí list rozpočtu"/>
    <hyperlink ref="H1:K1" location="C87" tooltip="Rekapitulácia rozpočtu" display="2) Rekapitulácia rozpočtu"/>
    <hyperlink ref="L1" location="C113" tooltip="Rozpočet" display="3) Rozpočet"/>
    <hyperlink ref="S1:T1" location="'Rekapitulácia stavby'!C2" tooltip="Rekapitulácia stavby" display="Rekapitulácia stavby"/>
  </hyperlinks>
  <pageMargins left="0.58333330000000005" right="0.58333330000000005" top="0.5" bottom="0.46666669999999999" header="0" footer="0"/>
  <pageSetup paperSize="9" scale="95" fitToHeight="100" orientation="portrait" blackAndWhite="1" r:id="rId1"/>
  <headerFooter>
    <oddFooter>&amp;CStrana &amp;P z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N189"/>
  <sheetViews>
    <sheetView showGridLines="0" workbookViewId="0">
      <pane ySplit="1" topLeftCell="A34" activePane="bottomLeft" state="frozen"/>
      <selection pane="bottomLeft" activeCell="H174" sqref="H174"/>
    </sheetView>
  </sheetViews>
  <sheetFormatPr defaultRowHeight="13.5" x14ac:dyDescent="0.3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7" width="11.1640625" customWidth="1"/>
    <col min="8" max="8" width="12.5" customWidth="1"/>
    <col min="9" max="9" width="7" customWidth="1"/>
    <col min="10" max="10" width="5.1640625" customWidth="1"/>
    <col min="11" max="11" width="11.5" customWidth="1"/>
    <col min="12" max="12" width="12" customWidth="1"/>
    <col min="13" max="14" width="6" customWidth="1"/>
    <col min="15" max="15" width="2" customWidth="1"/>
    <col min="16" max="16" width="12.5" customWidth="1"/>
    <col min="17" max="17" width="4.1640625" customWidth="1"/>
    <col min="18" max="18" width="1.6640625" customWidth="1"/>
    <col min="19" max="19" width="8.1640625" customWidth="1"/>
    <col min="20" max="20" width="29.6640625" hidden="1" customWidth="1"/>
    <col min="21" max="21" width="16.33203125" hidden="1" customWidth="1"/>
    <col min="22" max="22" width="12.33203125" hidden="1" customWidth="1"/>
    <col min="23" max="23" width="16.33203125" hidden="1" customWidth="1"/>
    <col min="24" max="24" width="12.1640625" hidden="1" customWidth="1"/>
    <col min="25" max="25" width="15" hidden="1" customWidth="1"/>
    <col min="26" max="26" width="11" hidden="1" customWidth="1"/>
    <col min="27" max="27" width="15" hidden="1" customWidth="1"/>
    <col min="28" max="28" width="16.33203125" hidden="1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1" spans="1:66" ht="21.75" customHeight="1" x14ac:dyDescent="0.3">
      <c r="A1" s="189"/>
      <c r="B1" s="186"/>
      <c r="C1" s="186"/>
      <c r="D1" s="187" t="s">
        <v>1</v>
      </c>
      <c r="E1" s="186"/>
      <c r="F1" s="188" t="s">
        <v>309</v>
      </c>
      <c r="G1" s="188"/>
      <c r="H1" s="246" t="s">
        <v>310</v>
      </c>
      <c r="I1" s="246"/>
      <c r="J1" s="246"/>
      <c r="K1" s="246"/>
      <c r="L1" s="188" t="s">
        <v>311</v>
      </c>
      <c r="M1" s="186"/>
      <c r="N1" s="186"/>
      <c r="O1" s="187" t="s">
        <v>88</v>
      </c>
      <c r="P1" s="186"/>
      <c r="Q1" s="186"/>
      <c r="R1" s="186"/>
      <c r="S1" s="188" t="s">
        <v>312</v>
      </c>
      <c r="T1" s="188"/>
      <c r="U1" s="189"/>
      <c r="V1" s="189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15"/>
      <c r="BH1" s="15"/>
      <c r="BI1" s="15"/>
      <c r="BJ1" s="15"/>
      <c r="BK1" s="15"/>
      <c r="BL1" s="15"/>
      <c r="BM1" s="15"/>
      <c r="BN1" s="15"/>
    </row>
    <row r="2" spans="1:66" ht="36.950000000000003" customHeight="1" x14ac:dyDescent="0.3">
      <c r="C2" s="193" t="s">
        <v>5</v>
      </c>
      <c r="D2" s="194"/>
      <c r="E2" s="194"/>
      <c r="F2" s="194"/>
      <c r="G2" s="194"/>
      <c r="H2" s="194"/>
      <c r="I2" s="194"/>
      <c r="J2" s="194"/>
      <c r="K2" s="194"/>
      <c r="L2" s="194"/>
      <c r="M2" s="194"/>
      <c r="N2" s="194"/>
      <c r="O2" s="194"/>
      <c r="P2" s="194"/>
      <c r="Q2" s="194"/>
      <c r="S2" s="222" t="s">
        <v>6</v>
      </c>
      <c r="T2" s="194"/>
      <c r="U2" s="194"/>
      <c r="V2" s="194"/>
      <c r="W2" s="194"/>
      <c r="X2" s="194"/>
      <c r="Y2" s="194"/>
      <c r="Z2" s="194"/>
      <c r="AA2" s="194"/>
      <c r="AB2" s="194"/>
      <c r="AC2" s="194"/>
      <c r="AT2" s="17" t="s">
        <v>83</v>
      </c>
    </row>
    <row r="3" spans="1:66" ht="6.95" customHeight="1" x14ac:dyDescent="0.3"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20"/>
      <c r="AT3" s="17" t="s">
        <v>69</v>
      </c>
    </row>
    <row r="4" spans="1:66" ht="36.950000000000003" customHeight="1" x14ac:dyDescent="0.3">
      <c r="B4" s="21"/>
      <c r="C4" s="195" t="s">
        <v>89</v>
      </c>
      <c r="D4" s="196"/>
      <c r="E4" s="196"/>
      <c r="F4" s="196"/>
      <c r="G4" s="196"/>
      <c r="H4" s="196"/>
      <c r="I4" s="196"/>
      <c r="J4" s="196"/>
      <c r="K4" s="196"/>
      <c r="L4" s="196"/>
      <c r="M4" s="196"/>
      <c r="N4" s="196"/>
      <c r="O4" s="196"/>
      <c r="P4" s="196"/>
      <c r="Q4" s="196"/>
      <c r="R4" s="23"/>
      <c r="T4" s="24" t="s">
        <v>10</v>
      </c>
      <c r="AT4" s="17" t="s">
        <v>4</v>
      </c>
    </row>
    <row r="5" spans="1:66" ht="6.95" customHeight="1" x14ac:dyDescent="0.3">
      <c r="B5" s="21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3"/>
    </row>
    <row r="6" spans="1:66" ht="25.35" customHeight="1" x14ac:dyDescent="0.3">
      <c r="B6" s="21"/>
      <c r="C6" s="22"/>
      <c r="D6" s="28" t="s">
        <v>13</v>
      </c>
      <c r="E6" s="22"/>
      <c r="F6" s="229" t="str">
        <f>'Rekapitulácia stavby'!K6</f>
        <v>Veľký Šariš Lávky pre peších a cyklistov</v>
      </c>
      <c r="G6" s="196"/>
      <c r="H6" s="196"/>
      <c r="I6" s="196"/>
      <c r="J6" s="196"/>
      <c r="K6" s="196"/>
      <c r="L6" s="196"/>
      <c r="M6" s="196"/>
      <c r="N6" s="196"/>
      <c r="O6" s="196"/>
      <c r="P6" s="196"/>
      <c r="Q6" s="22"/>
      <c r="R6" s="23"/>
    </row>
    <row r="7" spans="1:66" ht="25.35" customHeight="1" x14ac:dyDescent="0.3">
      <c r="B7" s="21"/>
      <c r="C7" s="22"/>
      <c r="D7" s="28" t="s">
        <v>90</v>
      </c>
      <c r="E7" s="22"/>
      <c r="F7" s="229" t="s">
        <v>91</v>
      </c>
      <c r="G7" s="196"/>
      <c r="H7" s="196"/>
      <c r="I7" s="196"/>
      <c r="J7" s="196"/>
      <c r="K7" s="196"/>
      <c r="L7" s="196"/>
      <c r="M7" s="196"/>
      <c r="N7" s="196"/>
      <c r="O7" s="196"/>
      <c r="P7" s="196"/>
      <c r="Q7" s="22"/>
      <c r="R7" s="23"/>
    </row>
    <row r="8" spans="1:66" s="1" customFormat="1" ht="32.85" customHeight="1" x14ac:dyDescent="0.3">
      <c r="B8" s="31"/>
      <c r="C8" s="32"/>
      <c r="D8" s="27" t="s">
        <v>92</v>
      </c>
      <c r="E8" s="32"/>
      <c r="F8" s="198" t="s">
        <v>142</v>
      </c>
      <c r="G8" s="208"/>
      <c r="H8" s="208"/>
      <c r="I8" s="208"/>
      <c r="J8" s="208"/>
      <c r="K8" s="208"/>
      <c r="L8" s="208"/>
      <c r="M8" s="208"/>
      <c r="N8" s="208"/>
      <c r="O8" s="208"/>
      <c r="P8" s="208"/>
      <c r="Q8" s="32"/>
      <c r="R8" s="33"/>
    </row>
    <row r="9" spans="1:66" s="1" customFormat="1" ht="14.45" customHeight="1" x14ac:dyDescent="0.3">
      <c r="B9" s="31"/>
      <c r="C9" s="32"/>
      <c r="D9" s="28" t="s">
        <v>15</v>
      </c>
      <c r="E9" s="32"/>
      <c r="F9" s="26" t="s">
        <v>3</v>
      </c>
      <c r="G9" s="32"/>
      <c r="H9" s="32"/>
      <c r="I9" s="32"/>
      <c r="J9" s="32"/>
      <c r="K9" s="32"/>
      <c r="L9" s="32"/>
      <c r="M9" s="28" t="s">
        <v>16</v>
      </c>
      <c r="N9" s="32"/>
      <c r="O9" s="26" t="s">
        <v>3</v>
      </c>
      <c r="P9" s="32"/>
      <c r="Q9" s="32"/>
      <c r="R9" s="33"/>
    </row>
    <row r="10" spans="1:66" s="1" customFormat="1" ht="14.45" customHeight="1" x14ac:dyDescent="0.3">
      <c r="B10" s="31"/>
      <c r="C10" s="32"/>
      <c r="D10" s="28" t="s">
        <v>17</v>
      </c>
      <c r="E10" s="32"/>
      <c r="F10" s="26" t="s">
        <v>18</v>
      </c>
      <c r="G10" s="32"/>
      <c r="H10" s="32"/>
      <c r="I10" s="32"/>
      <c r="J10" s="32"/>
      <c r="K10" s="32"/>
      <c r="L10" s="32"/>
      <c r="M10" s="28" t="s">
        <v>19</v>
      </c>
      <c r="N10" s="32"/>
      <c r="O10" s="230" t="str">
        <f>'Rekapitulácia stavby'!AN8</f>
        <v>20. 4. 2016</v>
      </c>
      <c r="P10" s="208"/>
      <c r="Q10" s="32"/>
      <c r="R10" s="33"/>
    </row>
    <row r="11" spans="1:66" s="1" customFormat="1" ht="10.9" customHeight="1" x14ac:dyDescent="0.3">
      <c r="B11" s="31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3"/>
    </row>
    <row r="12" spans="1:66" s="1" customFormat="1" ht="14.45" customHeight="1" x14ac:dyDescent="0.3">
      <c r="B12" s="31"/>
      <c r="C12" s="32"/>
      <c r="D12" s="28" t="s">
        <v>21</v>
      </c>
      <c r="E12" s="32"/>
      <c r="F12" s="32"/>
      <c r="G12" s="32"/>
      <c r="H12" s="32"/>
      <c r="I12" s="32"/>
      <c r="J12" s="32"/>
      <c r="K12" s="32"/>
      <c r="L12" s="32"/>
      <c r="M12" s="28" t="s">
        <v>22</v>
      </c>
      <c r="N12" s="32"/>
      <c r="O12" s="197" t="str">
        <f>IF('Rekapitulácia stavby'!AN10="","",'Rekapitulácia stavby'!AN10)</f>
        <v/>
      </c>
      <c r="P12" s="208"/>
      <c r="Q12" s="32"/>
      <c r="R12" s="33"/>
    </row>
    <row r="13" spans="1:66" s="1" customFormat="1" ht="18" customHeight="1" x14ac:dyDescent="0.3">
      <c r="B13" s="31"/>
      <c r="C13" s="32"/>
      <c r="D13" s="32"/>
      <c r="E13" s="26" t="str">
        <f>IF('Rekapitulácia stavby'!E11="","",'Rekapitulácia stavby'!E11)</f>
        <v xml:space="preserve"> </v>
      </c>
      <c r="F13" s="32"/>
      <c r="G13" s="32"/>
      <c r="H13" s="32"/>
      <c r="I13" s="32"/>
      <c r="J13" s="32"/>
      <c r="K13" s="32"/>
      <c r="L13" s="32"/>
      <c r="M13" s="28" t="s">
        <v>23</v>
      </c>
      <c r="N13" s="32"/>
      <c r="O13" s="197" t="str">
        <f>IF('Rekapitulácia stavby'!AN11="","",'Rekapitulácia stavby'!AN11)</f>
        <v/>
      </c>
      <c r="P13" s="208"/>
      <c r="Q13" s="32"/>
      <c r="R13" s="33"/>
    </row>
    <row r="14" spans="1:66" s="1" customFormat="1" ht="6.95" customHeight="1" x14ac:dyDescent="0.3">
      <c r="B14" s="31"/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3"/>
    </row>
    <row r="15" spans="1:66" s="1" customFormat="1" ht="14.45" customHeight="1" x14ac:dyDescent="0.3">
      <c r="B15" s="31"/>
      <c r="C15" s="32"/>
      <c r="D15" s="28" t="s">
        <v>24</v>
      </c>
      <c r="E15" s="32"/>
      <c r="F15" s="32"/>
      <c r="G15" s="32"/>
      <c r="H15" s="32"/>
      <c r="I15" s="32"/>
      <c r="J15" s="32"/>
      <c r="K15" s="32"/>
      <c r="L15" s="32"/>
      <c r="M15" s="28" t="s">
        <v>22</v>
      </c>
      <c r="N15" s="32"/>
      <c r="O15" s="197" t="str">
        <f>IF('Rekapitulácia stavby'!AN13="","",'Rekapitulácia stavby'!AN13)</f>
        <v/>
      </c>
      <c r="P15" s="208"/>
      <c r="Q15" s="32"/>
      <c r="R15" s="33"/>
    </row>
    <row r="16" spans="1:66" s="1" customFormat="1" ht="18" customHeight="1" x14ac:dyDescent="0.3">
      <c r="B16" s="31"/>
      <c r="C16" s="32"/>
      <c r="D16" s="32"/>
      <c r="E16" s="26" t="str">
        <f>IF('Rekapitulácia stavby'!E14="","",'Rekapitulácia stavby'!E14)</f>
        <v xml:space="preserve"> </v>
      </c>
      <c r="F16" s="32"/>
      <c r="G16" s="32"/>
      <c r="H16" s="32"/>
      <c r="I16" s="32"/>
      <c r="J16" s="32"/>
      <c r="K16" s="32"/>
      <c r="L16" s="32"/>
      <c r="M16" s="28" t="s">
        <v>23</v>
      </c>
      <c r="N16" s="32"/>
      <c r="O16" s="197" t="str">
        <f>IF('Rekapitulácia stavby'!AN14="","",'Rekapitulácia stavby'!AN14)</f>
        <v/>
      </c>
      <c r="P16" s="208"/>
      <c r="Q16" s="32"/>
      <c r="R16" s="33"/>
    </row>
    <row r="17" spans="2:18" s="1" customFormat="1" ht="6.95" customHeight="1" x14ac:dyDescent="0.3">
      <c r="B17" s="31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3"/>
    </row>
    <row r="18" spans="2:18" s="1" customFormat="1" ht="14.45" customHeight="1" x14ac:dyDescent="0.3">
      <c r="B18" s="31"/>
      <c r="C18" s="32"/>
      <c r="D18" s="28" t="s">
        <v>25</v>
      </c>
      <c r="E18" s="32"/>
      <c r="F18" s="32"/>
      <c r="G18" s="32"/>
      <c r="H18" s="32"/>
      <c r="I18" s="32"/>
      <c r="J18" s="32"/>
      <c r="K18" s="32"/>
      <c r="L18" s="32"/>
      <c r="M18" s="28" t="s">
        <v>22</v>
      </c>
      <c r="N18" s="32"/>
      <c r="O18" s="197" t="str">
        <f>IF('Rekapitulácia stavby'!AN16="","",'Rekapitulácia stavby'!AN16)</f>
        <v/>
      </c>
      <c r="P18" s="208"/>
      <c r="Q18" s="32"/>
      <c r="R18" s="33"/>
    </row>
    <row r="19" spans="2:18" s="1" customFormat="1" ht="18" customHeight="1" x14ac:dyDescent="0.3">
      <c r="B19" s="31"/>
      <c r="C19" s="32"/>
      <c r="D19" s="32"/>
      <c r="E19" s="26" t="str">
        <f>IF('Rekapitulácia stavby'!E17="","",'Rekapitulácia stavby'!E17)</f>
        <v xml:space="preserve"> </v>
      </c>
      <c r="F19" s="32"/>
      <c r="G19" s="32"/>
      <c r="H19" s="32"/>
      <c r="I19" s="32"/>
      <c r="J19" s="32"/>
      <c r="K19" s="32"/>
      <c r="L19" s="32"/>
      <c r="M19" s="28" t="s">
        <v>23</v>
      </c>
      <c r="N19" s="32"/>
      <c r="O19" s="197" t="str">
        <f>IF('Rekapitulácia stavby'!AN17="","",'Rekapitulácia stavby'!AN17)</f>
        <v/>
      </c>
      <c r="P19" s="208"/>
      <c r="Q19" s="32"/>
      <c r="R19" s="33"/>
    </row>
    <row r="20" spans="2:18" s="1" customFormat="1" ht="6.95" customHeight="1" x14ac:dyDescent="0.3">
      <c r="B20" s="31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3"/>
    </row>
    <row r="21" spans="2:18" s="1" customFormat="1" ht="14.45" customHeight="1" x14ac:dyDescent="0.3">
      <c r="B21" s="31"/>
      <c r="C21" s="32"/>
      <c r="D21" s="28" t="s">
        <v>28</v>
      </c>
      <c r="E21" s="32"/>
      <c r="F21" s="32"/>
      <c r="G21" s="32"/>
      <c r="H21" s="32"/>
      <c r="I21" s="32"/>
      <c r="J21" s="32"/>
      <c r="K21" s="32"/>
      <c r="L21" s="32"/>
      <c r="M21" s="28" t="s">
        <v>22</v>
      </c>
      <c r="N21" s="32"/>
      <c r="O21" s="197" t="str">
        <f>IF('Rekapitulácia stavby'!AN19="","",'Rekapitulácia stavby'!AN19)</f>
        <v/>
      </c>
      <c r="P21" s="208"/>
      <c r="Q21" s="32"/>
      <c r="R21" s="33"/>
    </row>
    <row r="22" spans="2:18" s="1" customFormat="1" ht="18" customHeight="1" x14ac:dyDescent="0.3">
      <c r="B22" s="31"/>
      <c r="C22" s="32"/>
      <c r="D22" s="32"/>
      <c r="E22" s="26" t="str">
        <f>IF('Rekapitulácia stavby'!E20="","",'Rekapitulácia stavby'!E20)</f>
        <v xml:space="preserve"> </v>
      </c>
      <c r="F22" s="32"/>
      <c r="G22" s="32"/>
      <c r="H22" s="32"/>
      <c r="I22" s="32"/>
      <c r="J22" s="32"/>
      <c r="K22" s="32"/>
      <c r="L22" s="32"/>
      <c r="M22" s="28" t="s">
        <v>23</v>
      </c>
      <c r="N22" s="32"/>
      <c r="O22" s="197" t="str">
        <f>IF('Rekapitulácia stavby'!AN20="","",'Rekapitulácia stavby'!AN20)</f>
        <v/>
      </c>
      <c r="P22" s="208"/>
      <c r="Q22" s="32"/>
      <c r="R22" s="33"/>
    </row>
    <row r="23" spans="2:18" s="1" customFormat="1" ht="6.95" customHeight="1" x14ac:dyDescent="0.3">
      <c r="B23" s="31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3"/>
    </row>
    <row r="24" spans="2:18" s="1" customFormat="1" ht="14.45" customHeight="1" x14ac:dyDescent="0.3">
      <c r="B24" s="31"/>
      <c r="C24" s="32"/>
      <c r="D24" s="28" t="s">
        <v>29</v>
      </c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3"/>
    </row>
    <row r="25" spans="2:18" s="1" customFormat="1" ht="22.5" customHeight="1" x14ac:dyDescent="0.3">
      <c r="B25" s="31"/>
      <c r="C25" s="32"/>
      <c r="D25" s="32"/>
      <c r="E25" s="199" t="s">
        <v>3</v>
      </c>
      <c r="F25" s="208"/>
      <c r="G25" s="208"/>
      <c r="H25" s="208"/>
      <c r="I25" s="208"/>
      <c r="J25" s="208"/>
      <c r="K25" s="208"/>
      <c r="L25" s="208"/>
      <c r="M25" s="32"/>
      <c r="N25" s="32"/>
      <c r="O25" s="32"/>
      <c r="P25" s="32"/>
      <c r="Q25" s="32"/>
      <c r="R25" s="33"/>
    </row>
    <row r="26" spans="2:18" s="1" customFormat="1" ht="6.95" customHeight="1" x14ac:dyDescent="0.3">
      <c r="B26" s="31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3"/>
    </row>
    <row r="27" spans="2:18" s="1" customFormat="1" ht="6.95" customHeight="1" x14ac:dyDescent="0.3">
      <c r="B27" s="31"/>
      <c r="C27" s="32"/>
      <c r="D27" s="47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32"/>
      <c r="R27" s="33"/>
    </row>
    <row r="28" spans="2:18" s="1" customFormat="1" ht="14.45" customHeight="1" x14ac:dyDescent="0.3">
      <c r="B28" s="31"/>
      <c r="C28" s="32"/>
      <c r="D28" s="108" t="s">
        <v>94</v>
      </c>
      <c r="E28" s="32"/>
      <c r="F28" s="32"/>
      <c r="G28" s="32"/>
      <c r="H28" s="32"/>
      <c r="I28" s="32"/>
      <c r="J28" s="32"/>
      <c r="K28" s="32"/>
      <c r="L28" s="32"/>
      <c r="M28" s="226">
        <f>N89</f>
        <v>0</v>
      </c>
      <c r="N28" s="208"/>
      <c r="O28" s="208"/>
      <c r="P28" s="208"/>
      <c r="Q28" s="32"/>
      <c r="R28" s="33"/>
    </row>
    <row r="29" spans="2:18" s="1" customFormat="1" ht="14.45" customHeight="1" x14ac:dyDescent="0.3">
      <c r="B29" s="31"/>
      <c r="C29" s="32"/>
      <c r="D29" s="30" t="s">
        <v>95</v>
      </c>
      <c r="E29" s="32"/>
      <c r="F29" s="32"/>
      <c r="G29" s="32"/>
      <c r="H29" s="32"/>
      <c r="I29" s="32"/>
      <c r="J29" s="32"/>
      <c r="K29" s="32"/>
      <c r="L29" s="32"/>
      <c r="M29" s="226">
        <f>N102</f>
        <v>0</v>
      </c>
      <c r="N29" s="208"/>
      <c r="O29" s="208"/>
      <c r="P29" s="208"/>
      <c r="Q29" s="32"/>
      <c r="R29" s="33"/>
    </row>
    <row r="30" spans="2:18" s="1" customFormat="1" ht="6.95" customHeight="1" x14ac:dyDescent="0.3">
      <c r="B30" s="31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3"/>
    </row>
    <row r="31" spans="2:18" s="1" customFormat="1" ht="25.35" customHeight="1" x14ac:dyDescent="0.3">
      <c r="B31" s="31"/>
      <c r="C31" s="32"/>
      <c r="D31" s="109" t="s">
        <v>32</v>
      </c>
      <c r="E31" s="32"/>
      <c r="F31" s="32"/>
      <c r="G31" s="32"/>
      <c r="H31" s="32"/>
      <c r="I31" s="32"/>
      <c r="J31" s="32"/>
      <c r="K31" s="32"/>
      <c r="L31" s="32"/>
      <c r="M31" s="231">
        <f>ROUND(M28+M29,2)</f>
        <v>0</v>
      </c>
      <c r="N31" s="208"/>
      <c r="O31" s="208"/>
      <c r="P31" s="208"/>
      <c r="Q31" s="32"/>
      <c r="R31" s="33"/>
    </row>
    <row r="32" spans="2:18" s="1" customFormat="1" ht="6.95" customHeight="1" x14ac:dyDescent="0.3">
      <c r="B32" s="31"/>
      <c r="C32" s="32"/>
      <c r="D32" s="47"/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32"/>
      <c r="R32" s="33"/>
    </row>
    <row r="33" spans="2:18" s="1" customFormat="1" ht="14.45" customHeight="1" x14ac:dyDescent="0.3">
      <c r="B33" s="31"/>
      <c r="C33" s="32"/>
      <c r="D33" s="38" t="s">
        <v>33</v>
      </c>
      <c r="E33" s="38" t="s">
        <v>34</v>
      </c>
      <c r="F33" s="39">
        <v>0.2</v>
      </c>
      <c r="G33" s="110" t="s">
        <v>35</v>
      </c>
      <c r="H33" s="232">
        <f>ROUND((SUM(BE102:BE103)+SUM(BE122:BE188)), 2)</f>
        <v>0</v>
      </c>
      <c r="I33" s="208"/>
      <c r="J33" s="208"/>
      <c r="K33" s="32"/>
      <c r="L33" s="32"/>
      <c r="M33" s="232">
        <f>ROUND(ROUND((SUM(BE102:BE103)+SUM(BE122:BE188)), 2)*F33, 2)</f>
        <v>0</v>
      </c>
      <c r="N33" s="208"/>
      <c r="O33" s="208"/>
      <c r="P33" s="208"/>
      <c r="Q33" s="32"/>
      <c r="R33" s="33"/>
    </row>
    <row r="34" spans="2:18" s="1" customFormat="1" ht="14.45" customHeight="1" x14ac:dyDescent="0.3">
      <c r="B34" s="31"/>
      <c r="C34" s="32"/>
      <c r="D34" s="32"/>
      <c r="E34" s="38" t="s">
        <v>36</v>
      </c>
      <c r="F34" s="39">
        <v>0.2</v>
      </c>
      <c r="G34" s="110" t="s">
        <v>35</v>
      </c>
      <c r="H34" s="232">
        <f>ROUND((SUM(BF102:BF103)+SUM(BF122:BF188)), 2)</f>
        <v>0</v>
      </c>
      <c r="I34" s="208"/>
      <c r="J34" s="208"/>
      <c r="K34" s="32"/>
      <c r="L34" s="32"/>
      <c r="M34" s="232">
        <f>ROUND(ROUND((SUM(BF102:BF103)+SUM(BF122:BF188)), 2)*F34, 2)</f>
        <v>0</v>
      </c>
      <c r="N34" s="208"/>
      <c r="O34" s="208"/>
      <c r="P34" s="208"/>
      <c r="Q34" s="32"/>
      <c r="R34" s="33"/>
    </row>
    <row r="35" spans="2:18" s="1" customFormat="1" ht="14.45" hidden="1" customHeight="1" x14ac:dyDescent="0.3">
      <c r="B35" s="31"/>
      <c r="C35" s="32"/>
      <c r="D35" s="32"/>
      <c r="E35" s="38" t="s">
        <v>37</v>
      </c>
      <c r="F35" s="39">
        <v>0.2</v>
      </c>
      <c r="G35" s="110" t="s">
        <v>35</v>
      </c>
      <c r="H35" s="232">
        <f>ROUND((SUM(BG102:BG103)+SUM(BG122:BG188)), 2)</f>
        <v>0</v>
      </c>
      <c r="I35" s="208"/>
      <c r="J35" s="208"/>
      <c r="K35" s="32"/>
      <c r="L35" s="32"/>
      <c r="M35" s="232">
        <v>0</v>
      </c>
      <c r="N35" s="208"/>
      <c r="O35" s="208"/>
      <c r="P35" s="208"/>
      <c r="Q35" s="32"/>
      <c r="R35" s="33"/>
    </row>
    <row r="36" spans="2:18" s="1" customFormat="1" ht="14.45" hidden="1" customHeight="1" x14ac:dyDescent="0.3">
      <c r="B36" s="31"/>
      <c r="C36" s="32"/>
      <c r="D36" s="32"/>
      <c r="E36" s="38" t="s">
        <v>38</v>
      </c>
      <c r="F36" s="39">
        <v>0.2</v>
      </c>
      <c r="G36" s="110" t="s">
        <v>35</v>
      </c>
      <c r="H36" s="232">
        <f>ROUND((SUM(BH102:BH103)+SUM(BH122:BH188)), 2)</f>
        <v>0</v>
      </c>
      <c r="I36" s="208"/>
      <c r="J36" s="208"/>
      <c r="K36" s="32"/>
      <c r="L36" s="32"/>
      <c r="M36" s="232">
        <v>0</v>
      </c>
      <c r="N36" s="208"/>
      <c r="O36" s="208"/>
      <c r="P36" s="208"/>
      <c r="Q36" s="32"/>
      <c r="R36" s="33"/>
    </row>
    <row r="37" spans="2:18" s="1" customFormat="1" ht="14.45" hidden="1" customHeight="1" x14ac:dyDescent="0.3">
      <c r="B37" s="31"/>
      <c r="C37" s="32"/>
      <c r="D37" s="32"/>
      <c r="E37" s="38" t="s">
        <v>39</v>
      </c>
      <c r="F37" s="39">
        <v>0</v>
      </c>
      <c r="G37" s="110" t="s">
        <v>35</v>
      </c>
      <c r="H37" s="232">
        <f>ROUND((SUM(BI102:BI103)+SUM(BI122:BI188)), 2)</f>
        <v>0</v>
      </c>
      <c r="I37" s="208"/>
      <c r="J37" s="208"/>
      <c r="K37" s="32"/>
      <c r="L37" s="32"/>
      <c r="M37" s="232">
        <v>0</v>
      </c>
      <c r="N37" s="208"/>
      <c r="O37" s="208"/>
      <c r="P37" s="208"/>
      <c r="Q37" s="32"/>
      <c r="R37" s="33"/>
    </row>
    <row r="38" spans="2:18" s="1" customFormat="1" ht="6.95" customHeight="1" x14ac:dyDescent="0.3">
      <c r="B38" s="31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3"/>
    </row>
    <row r="39" spans="2:18" s="1" customFormat="1" ht="25.35" customHeight="1" x14ac:dyDescent="0.3">
      <c r="B39" s="31"/>
      <c r="C39" s="107"/>
      <c r="D39" s="111" t="s">
        <v>40</v>
      </c>
      <c r="E39" s="71"/>
      <c r="F39" s="71"/>
      <c r="G39" s="112" t="s">
        <v>41</v>
      </c>
      <c r="H39" s="113" t="s">
        <v>42</v>
      </c>
      <c r="I39" s="71"/>
      <c r="J39" s="71"/>
      <c r="K39" s="71"/>
      <c r="L39" s="233">
        <f>SUM(M31:M37)</f>
        <v>0</v>
      </c>
      <c r="M39" s="201"/>
      <c r="N39" s="201"/>
      <c r="O39" s="201"/>
      <c r="P39" s="203"/>
      <c r="Q39" s="107"/>
      <c r="R39" s="33"/>
    </row>
    <row r="40" spans="2:18" s="1" customFormat="1" ht="14.45" customHeight="1" x14ac:dyDescent="0.3">
      <c r="B40" s="31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3"/>
    </row>
    <row r="41" spans="2:18" s="1" customFormat="1" ht="14.45" customHeight="1" x14ac:dyDescent="0.3">
      <c r="B41" s="31"/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3"/>
    </row>
    <row r="42" spans="2:18" x14ac:dyDescent="0.3">
      <c r="B42" s="21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3"/>
    </row>
    <row r="43" spans="2:18" x14ac:dyDescent="0.3">
      <c r="B43" s="21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3"/>
    </row>
    <row r="44" spans="2:18" x14ac:dyDescent="0.3">
      <c r="B44" s="21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3"/>
    </row>
    <row r="45" spans="2:18" x14ac:dyDescent="0.3">
      <c r="B45" s="21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3"/>
    </row>
    <row r="46" spans="2:18" x14ac:dyDescent="0.3">
      <c r="B46" s="21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3"/>
    </row>
    <row r="47" spans="2:18" x14ac:dyDescent="0.3">
      <c r="B47" s="21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3"/>
    </row>
    <row r="48" spans="2:18" x14ac:dyDescent="0.3">
      <c r="B48" s="21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3"/>
    </row>
    <row r="49" spans="2:18" x14ac:dyDescent="0.3">
      <c r="B49" s="21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3"/>
    </row>
    <row r="50" spans="2:18" s="1" customFormat="1" ht="15" x14ac:dyDescent="0.3">
      <c r="B50" s="31"/>
      <c r="C50" s="32"/>
      <c r="D50" s="46" t="s">
        <v>43</v>
      </c>
      <c r="E50" s="47"/>
      <c r="F50" s="47"/>
      <c r="G50" s="47"/>
      <c r="H50" s="48"/>
      <c r="I50" s="32"/>
      <c r="J50" s="46" t="s">
        <v>44</v>
      </c>
      <c r="K50" s="47"/>
      <c r="L50" s="47"/>
      <c r="M50" s="47"/>
      <c r="N50" s="47"/>
      <c r="O50" s="47"/>
      <c r="P50" s="48"/>
      <c r="Q50" s="32"/>
      <c r="R50" s="33"/>
    </row>
    <row r="51" spans="2:18" x14ac:dyDescent="0.3">
      <c r="B51" s="21"/>
      <c r="C51" s="22"/>
      <c r="D51" s="49"/>
      <c r="E51" s="22"/>
      <c r="F51" s="22"/>
      <c r="G51" s="22"/>
      <c r="H51" s="50"/>
      <c r="I51" s="22"/>
      <c r="J51" s="49"/>
      <c r="K51" s="22"/>
      <c r="L51" s="22"/>
      <c r="M51" s="22"/>
      <c r="N51" s="22"/>
      <c r="O51" s="22"/>
      <c r="P51" s="50"/>
      <c r="Q51" s="22"/>
      <c r="R51" s="23"/>
    </row>
    <row r="52" spans="2:18" x14ac:dyDescent="0.3">
      <c r="B52" s="21"/>
      <c r="C52" s="22"/>
      <c r="D52" s="49"/>
      <c r="E52" s="22"/>
      <c r="F52" s="22"/>
      <c r="G52" s="22"/>
      <c r="H52" s="50"/>
      <c r="I52" s="22"/>
      <c r="J52" s="49"/>
      <c r="K52" s="22"/>
      <c r="L52" s="22"/>
      <c r="M52" s="22"/>
      <c r="N52" s="22"/>
      <c r="O52" s="22"/>
      <c r="P52" s="50"/>
      <c r="Q52" s="22"/>
      <c r="R52" s="23"/>
    </row>
    <row r="53" spans="2:18" x14ac:dyDescent="0.3">
      <c r="B53" s="21"/>
      <c r="C53" s="22"/>
      <c r="D53" s="49"/>
      <c r="E53" s="22"/>
      <c r="F53" s="22"/>
      <c r="G53" s="22"/>
      <c r="H53" s="50"/>
      <c r="I53" s="22"/>
      <c r="J53" s="49"/>
      <c r="K53" s="22"/>
      <c r="L53" s="22"/>
      <c r="M53" s="22"/>
      <c r="N53" s="22"/>
      <c r="O53" s="22"/>
      <c r="P53" s="50"/>
      <c r="Q53" s="22"/>
      <c r="R53" s="23"/>
    </row>
    <row r="54" spans="2:18" x14ac:dyDescent="0.3">
      <c r="B54" s="21"/>
      <c r="C54" s="22"/>
      <c r="D54" s="49"/>
      <c r="E54" s="22"/>
      <c r="F54" s="22"/>
      <c r="G54" s="22"/>
      <c r="H54" s="50"/>
      <c r="I54" s="22"/>
      <c r="J54" s="49"/>
      <c r="K54" s="22"/>
      <c r="L54" s="22"/>
      <c r="M54" s="22"/>
      <c r="N54" s="22"/>
      <c r="O54" s="22"/>
      <c r="P54" s="50"/>
      <c r="Q54" s="22"/>
      <c r="R54" s="23"/>
    </row>
    <row r="55" spans="2:18" x14ac:dyDescent="0.3">
      <c r="B55" s="21"/>
      <c r="C55" s="22"/>
      <c r="D55" s="49"/>
      <c r="E55" s="22"/>
      <c r="F55" s="22"/>
      <c r="G55" s="22"/>
      <c r="H55" s="50"/>
      <c r="I55" s="22"/>
      <c r="J55" s="49"/>
      <c r="K55" s="22"/>
      <c r="L55" s="22"/>
      <c r="M55" s="22"/>
      <c r="N55" s="22"/>
      <c r="O55" s="22"/>
      <c r="P55" s="50"/>
      <c r="Q55" s="22"/>
      <c r="R55" s="23"/>
    </row>
    <row r="56" spans="2:18" x14ac:dyDescent="0.3">
      <c r="B56" s="21"/>
      <c r="C56" s="22"/>
      <c r="D56" s="49"/>
      <c r="E56" s="22"/>
      <c r="F56" s="22"/>
      <c r="G56" s="22"/>
      <c r="H56" s="50"/>
      <c r="I56" s="22"/>
      <c r="J56" s="49"/>
      <c r="K56" s="22"/>
      <c r="L56" s="22"/>
      <c r="M56" s="22"/>
      <c r="N56" s="22"/>
      <c r="O56" s="22"/>
      <c r="P56" s="50"/>
      <c r="Q56" s="22"/>
      <c r="R56" s="23"/>
    </row>
    <row r="57" spans="2:18" x14ac:dyDescent="0.3">
      <c r="B57" s="21"/>
      <c r="C57" s="22"/>
      <c r="D57" s="49"/>
      <c r="E57" s="22"/>
      <c r="F57" s="22"/>
      <c r="G57" s="22"/>
      <c r="H57" s="50"/>
      <c r="I57" s="22"/>
      <c r="J57" s="49"/>
      <c r="K57" s="22"/>
      <c r="L57" s="22"/>
      <c r="M57" s="22"/>
      <c r="N57" s="22"/>
      <c r="O57" s="22"/>
      <c r="P57" s="50"/>
      <c r="Q57" s="22"/>
      <c r="R57" s="23"/>
    </row>
    <row r="58" spans="2:18" x14ac:dyDescent="0.3">
      <c r="B58" s="21"/>
      <c r="C58" s="22"/>
      <c r="D58" s="49"/>
      <c r="E58" s="22"/>
      <c r="F58" s="22"/>
      <c r="G58" s="22"/>
      <c r="H58" s="50"/>
      <c r="I58" s="22"/>
      <c r="J58" s="49"/>
      <c r="K58" s="22"/>
      <c r="L58" s="22"/>
      <c r="M58" s="22"/>
      <c r="N58" s="22"/>
      <c r="O58" s="22"/>
      <c r="P58" s="50"/>
      <c r="Q58" s="22"/>
      <c r="R58" s="23"/>
    </row>
    <row r="59" spans="2:18" s="1" customFormat="1" ht="15" x14ac:dyDescent="0.3">
      <c r="B59" s="31"/>
      <c r="C59" s="32"/>
      <c r="D59" s="51" t="s">
        <v>45</v>
      </c>
      <c r="E59" s="52"/>
      <c r="F59" s="52"/>
      <c r="G59" s="53" t="s">
        <v>46</v>
      </c>
      <c r="H59" s="54"/>
      <c r="I59" s="32"/>
      <c r="J59" s="51" t="s">
        <v>45</v>
      </c>
      <c r="K59" s="52"/>
      <c r="L59" s="52"/>
      <c r="M59" s="52"/>
      <c r="N59" s="53" t="s">
        <v>46</v>
      </c>
      <c r="O59" s="52"/>
      <c r="P59" s="54"/>
      <c r="Q59" s="32"/>
      <c r="R59" s="33"/>
    </row>
    <row r="60" spans="2:18" x14ac:dyDescent="0.3">
      <c r="B60" s="21"/>
      <c r="C60" s="22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3"/>
    </row>
    <row r="61" spans="2:18" s="1" customFormat="1" ht="15" x14ac:dyDescent="0.3">
      <c r="B61" s="31"/>
      <c r="C61" s="32"/>
      <c r="D61" s="46" t="s">
        <v>47</v>
      </c>
      <c r="E61" s="47"/>
      <c r="F61" s="47"/>
      <c r="G61" s="47"/>
      <c r="H61" s="48"/>
      <c r="I61" s="32"/>
      <c r="J61" s="46" t="s">
        <v>48</v>
      </c>
      <c r="K61" s="47"/>
      <c r="L61" s="47"/>
      <c r="M61" s="47"/>
      <c r="N61" s="47"/>
      <c r="O61" s="47"/>
      <c r="P61" s="48"/>
      <c r="Q61" s="32"/>
      <c r="R61" s="33"/>
    </row>
    <row r="62" spans="2:18" x14ac:dyDescent="0.3">
      <c r="B62" s="21"/>
      <c r="C62" s="22"/>
      <c r="D62" s="49"/>
      <c r="E62" s="22"/>
      <c r="F62" s="22"/>
      <c r="G62" s="22"/>
      <c r="H62" s="50"/>
      <c r="I62" s="22"/>
      <c r="J62" s="49"/>
      <c r="K62" s="22"/>
      <c r="L62" s="22"/>
      <c r="M62" s="22"/>
      <c r="N62" s="22"/>
      <c r="O62" s="22"/>
      <c r="P62" s="50"/>
      <c r="Q62" s="22"/>
      <c r="R62" s="23"/>
    </row>
    <row r="63" spans="2:18" x14ac:dyDescent="0.3">
      <c r="B63" s="21"/>
      <c r="C63" s="22"/>
      <c r="D63" s="49"/>
      <c r="E63" s="22"/>
      <c r="F63" s="22"/>
      <c r="G63" s="22"/>
      <c r="H63" s="50"/>
      <c r="I63" s="22"/>
      <c r="J63" s="49"/>
      <c r="K63" s="22"/>
      <c r="L63" s="22"/>
      <c r="M63" s="22"/>
      <c r="N63" s="22"/>
      <c r="O63" s="22"/>
      <c r="P63" s="50"/>
      <c r="Q63" s="22"/>
      <c r="R63" s="23"/>
    </row>
    <row r="64" spans="2:18" x14ac:dyDescent="0.3">
      <c r="B64" s="21"/>
      <c r="C64" s="22"/>
      <c r="D64" s="49"/>
      <c r="E64" s="22"/>
      <c r="F64" s="22"/>
      <c r="G64" s="22"/>
      <c r="H64" s="50"/>
      <c r="I64" s="22"/>
      <c r="J64" s="49"/>
      <c r="K64" s="22"/>
      <c r="L64" s="22"/>
      <c r="M64" s="22"/>
      <c r="N64" s="22"/>
      <c r="O64" s="22"/>
      <c r="P64" s="50"/>
      <c r="Q64" s="22"/>
      <c r="R64" s="23"/>
    </row>
    <row r="65" spans="2:18" x14ac:dyDescent="0.3">
      <c r="B65" s="21"/>
      <c r="C65" s="22"/>
      <c r="D65" s="49"/>
      <c r="E65" s="22"/>
      <c r="F65" s="22"/>
      <c r="G65" s="22"/>
      <c r="H65" s="50"/>
      <c r="I65" s="22"/>
      <c r="J65" s="49"/>
      <c r="K65" s="22"/>
      <c r="L65" s="22"/>
      <c r="M65" s="22"/>
      <c r="N65" s="22"/>
      <c r="O65" s="22"/>
      <c r="P65" s="50"/>
      <c r="Q65" s="22"/>
      <c r="R65" s="23"/>
    </row>
    <row r="66" spans="2:18" x14ac:dyDescent="0.3">
      <c r="B66" s="21"/>
      <c r="C66" s="22"/>
      <c r="D66" s="49"/>
      <c r="E66" s="22"/>
      <c r="F66" s="22"/>
      <c r="G66" s="22"/>
      <c r="H66" s="50"/>
      <c r="I66" s="22"/>
      <c r="J66" s="49"/>
      <c r="K66" s="22"/>
      <c r="L66" s="22"/>
      <c r="M66" s="22"/>
      <c r="N66" s="22"/>
      <c r="O66" s="22"/>
      <c r="P66" s="50"/>
      <c r="Q66" s="22"/>
      <c r="R66" s="23"/>
    </row>
    <row r="67" spans="2:18" x14ac:dyDescent="0.3">
      <c r="B67" s="21"/>
      <c r="C67" s="22"/>
      <c r="D67" s="49"/>
      <c r="E67" s="22"/>
      <c r="F67" s="22"/>
      <c r="G67" s="22"/>
      <c r="H67" s="50"/>
      <c r="I67" s="22"/>
      <c r="J67" s="49"/>
      <c r="K67" s="22"/>
      <c r="L67" s="22"/>
      <c r="M67" s="22"/>
      <c r="N67" s="22"/>
      <c r="O67" s="22"/>
      <c r="P67" s="50"/>
      <c r="Q67" s="22"/>
      <c r="R67" s="23"/>
    </row>
    <row r="68" spans="2:18" x14ac:dyDescent="0.3">
      <c r="B68" s="21"/>
      <c r="C68" s="22"/>
      <c r="D68" s="49"/>
      <c r="E68" s="22"/>
      <c r="F68" s="22"/>
      <c r="G68" s="22"/>
      <c r="H68" s="50"/>
      <c r="I68" s="22"/>
      <c r="J68" s="49"/>
      <c r="K68" s="22"/>
      <c r="L68" s="22"/>
      <c r="M68" s="22"/>
      <c r="N68" s="22"/>
      <c r="O68" s="22"/>
      <c r="P68" s="50"/>
      <c r="Q68" s="22"/>
      <c r="R68" s="23"/>
    </row>
    <row r="69" spans="2:18" x14ac:dyDescent="0.3">
      <c r="B69" s="21"/>
      <c r="C69" s="22"/>
      <c r="D69" s="49"/>
      <c r="E69" s="22"/>
      <c r="F69" s="22"/>
      <c r="G69" s="22"/>
      <c r="H69" s="50"/>
      <c r="I69" s="22"/>
      <c r="J69" s="49"/>
      <c r="K69" s="22"/>
      <c r="L69" s="22"/>
      <c r="M69" s="22"/>
      <c r="N69" s="22"/>
      <c r="O69" s="22"/>
      <c r="P69" s="50"/>
      <c r="Q69" s="22"/>
      <c r="R69" s="23"/>
    </row>
    <row r="70" spans="2:18" s="1" customFormat="1" ht="15" x14ac:dyDescent="0.3">
      <c r="B70" s="31"/>
      <c r="C70" s="32"/>
      <c r="D70" s="51" t="s">
        <v>45</v>
      </c>
      <c r="E70" s="52"/>
      <c r="F70" s="52"/>
      <c r="G70" s="53" t="s">
        <v>46</v>
      </c>
      <c r="H70" s="54"/>
      <c r="I70" s="32"/>
      <c r="J70" s="51" t="s">
        <v>45</v>
      </c>
      <c r="K70" s="52"/>
      <c r="L70" s="52"/>
      <c r="M70" s="52"/>
      <c r="N70" s="53" t="s">
        <v>46</v>
      </c>
      <c r="O70" s="52"/>
      <c r="P70" s="54"/>
      <c r="Q70" s="32"/>
      <c r="R70" s="33"/>
    </row>
    <row r="71" spans="2:18" s="1" customFormat="1" ht="14.45" customHeight="1" x14ac:dyDescent="0.3">
      <c r="B71" s="55"/>
      <c r="C71" s="56"/>
      <c r="D71" s="56"/>
      <c r="E71" s="56"/>
      <c r="F71" s="56"/>
      <c r="G71" s="56"/>
      <c r="H71" s="56"/>
      <c r="I71" s="56"/>
      <c r="J71" s="56"/>
      <c r="K71" s="56"/>
      <c r="L71" s="56"/>
      <c r="M71" s="56"/>
      <c r="N71" s="56"/>
      <c r="O71" s="56"/>
      <c r="P71" s="56"/>
      <c r="Q71" s="56"/>
      <c r="R71" s="57"/>
    </row>
    <row r="75" spans="2:18" s="1" customFormat="1" ht="6.95" customHeight="1" x14ac:dyDescent="0.3">
      <c r="B75" s="58"/>
      <c r="C75" s="59"/>
      <c r="D75" s="59"/>
      <c r="E75" s="59"/>
      <c r="F75" s="59"/>
      <c r="G75" s="59"/>
      <c r="H75" s="59"/>
      <c r="I75" s="59"/>
      <c r="J75" s="59"/>
      <c r="K75" s="59"/>
      <c r="L75" s="59"/>
      <c r="M75" s="59"/>
      <c r="N75" s="59"/>
      <c r="O75" s="59"/>
      <c r="P75" s="59"/>
      <c r="Q75" s="59"/>
      <c r="R75" s="60"/>
    </row>
    <row r="76" spans="2:18" s="1" customFormat="1" ht="36.950000000000003" customHeight="1" x14ac:dyDescent="0.3">
      <c r="B76" s="31"/>
      <c r="C76" s="195" t="s">
        <v>96</v>
      </c>
      <c r="D76" s="208"/>
      <c r="E76" s="208"/>
      <c r="F76" s="208"/>
      <c r="G76" s="208"/>
      <c r="H76" s="208"/>
      <c r="I76" s="208"/>
      <c r="J76" s="208"/>
      <c r="K76" s="208"/>
      <c r="L76" s="208"/>
      <c r="M76" s="208"/>
      <c r="N76" s="208"/>
      <c r="O76" s="208"/>
      <c r="P76" s="208"/>
      <c r="Q76" s="208"/>
      <c r="R76" s="33"/>
    </row>
    <row r="77" spans="2:18" s="1" customFormat="1" ht="6.95" customHeight="1" x14ac:dyDescent="0.3">
      <c r="B77" s="31"/>
      <c r="C77" s="32"/>
      <c r="D77" s="32"/>
      <c r="E77" s="32"/>
      <c r="F77" s="32"/>
      <c r="G77" s="32"/>
      <c r="H77" s="32"/>
      <c r="I77" s="32"/>
      <c r="J77" s="32"/>
      <c r="K77" s="32"/>
      <c r="L77" s="32"/>
      <c r="M77" s="32"/>
      <c r="N77" s="32"/>
      <c r="O77" s="32"/>
      <c r="P77" s="32"/>
      <c r="Q77" s="32"/>
      <c r="R77" s="33"/>
    </row>
    <row r="78" spans="2:18" s="1" customFormat="1" ht="30" customHeight="1" x14ac:dyDescent="0.3">
      <c r="B78" s="31"/>
      <c r="C78" s="28" t="s">
        <v>13</v>
      </c>
      <c r="D78" s="32"/>
      <c r="E78" s="32"/>
      <c r="F78" s="229" t="str">
        <f>F6</f>
        <v>Veľký Šariš Lávky pre peších a cyklistov</v>
      </c>
      <c r="G78" s="208"/>
      <c r="H78" s="208"/>
      <c r="I78" s="208"/>
      <c r="J78" s="208"/>
      <c r="K78" s="208"/>
      <c r="L78" s="208"/>
      <c r="M78" s="208"/>
      <c r="N78" s="208"/>
      <c r="O78" s="208"/>
      <c r="P78" s="208"/>
      <c r="Q78" s="32"/>
      <c r="R78" s="33"/>
    </row>
    <row r="79" spans="2:18" ht="30" customHeight="1" x14ac:dyDescent="0.3">
      <c r="B79" s="21"/>
      <c r="C79" s="28" t="s">
        <v>90</v>
      </c>
      <c r="D79" s="22"/>
      <c r="E79" s="22"/>
      <c r="F79" s="229" t="s">
        <v>91</v>
      </c>
      <c r="G79" s="196"/>
      <c r="H79" s="196"/>
      <c r="I79" s="196"/>
      <c r="J79" s="196"/>
      <c r="K79" s="196"/>
      <c r="L79" s="196"/>
      <c r="M79" s="196"/>
      <c r="N79" s="196"/>
      <c r="O79" s="196"/>
      <c r="P79" s="196"/>
      <c r="Q79" s="22"/>
      <c r="R79" s="23"/>
    </row>
    <row r="80" spans="2:18" s="1" customFormat="1" ht="36.950000000000003" customHeight="1" x14ac:dyDescent="0.3">
      <c r="B80" s="31"/>
      <c r="C80" s="65" t="s">
        <v>92</v>
      </c>
      <c r="D80" s="32"/>
      <c r="E80" s="32"/>
      <c r="F80" s="209" t="str">
        <f>F8</f>
        <v>SO_201_L - Lávka pri ČOV</v>
      </c>
      <c r="G80" s="208"/>
      <c r="H80" s="208"/>
      <c r="I80" s="208"/>
      <c r="J80" s="208"/>
      <c r="K80" s="208"/>
      <c r="L80" s="208"/>
      <c r="M80" s="208"/>
      <c r="N80" s="208"/>
      <c r="O80" s="208"/>
      <c r="P80" s="208"/>
      <c r="Q80" s="32"/>
      <c r="R80" s="33"/>
    </row>
    <row r="81" spans="2:47" s="1" customFormat="1" ht="6.95" customHeight="1" x14ac:dyDescent="0.3">
      <c r="B81" s="31"/>
      <c r="C81" s="32"/>
      <c r="D81" s="32"/>
      <c r="E81" s="32"/>
      <c r="F81" s="32"/>
      <c r="G81" s="32"/>
      <c r="H81" s="32"/>
      <c r="I81" s="32"/>
      <c r="J81" s="32"/>
      <c r="K81" s="32"/>
      <c r="L81" s="32"/>
      <c r="M81" s="32"/>
      <c r="N81" s="32"/>
      <c r="O81" s="32"/>
      <c r="P81" s="32"/>
      <c r="Q81" s="32"/>
      <c r="R81" s="33"/>
    </row>
    <row r="82" spans="2:47" s="1" customFormat="1" ht="18" customHeight="1" x14ac:dyDescent="0.3">
      <c r="B82" s="31"/>
      <c r="C82" s="28" t="s">
        <v>17</v>
      </c>
      <c r="D82" s="32"/>
      <c r="E82" s="32"/>
      <c r="F82" s="26" t="str">
        <f>F10</f>
        <v xml:space="preserve"> </v>
      </c>
      <c r="G82" s="32"/>
      <c r="H82" s="32"/>
      <c r="I82" s="32"/>
      <c r="J82" s="32"/>
      <c r="K82" s="28" t="s">
        <v>19</v>
      </c>
      <c r="L82" s="32"/>
      <c r="M82" s="230" t="str">
        <f>IF(O10="","",O10)</f>
        <v>20. 4. 2016</v>
      </c>
      <c r="N82" s="208"/>
      <c r="O82" s="208"/>
      <c r="P82" s="208"/>
      <c r="Q82" s="32"/>
      <c r="R82" s="33"/>
    </row>
    <row r="83" spans="2:47" s="1" customFormat="1" ht="6.95" customHeight="1" x14ac:dyDescent="0.3">
      <c r="B83" s="31"/>
      <c r="C83" s="32"/>
      <c r="D83" s="32"/>
      <c r="E83" s="32"/>
      <c r="F83" s="32"/>
      <c r="G83" s="32"/>
      <c r="H83" s="32"/>
      <c r="I83" s="32"/>
      <c r="J83" s="32"/>
      <c r="K83" s="32"/>
      <c r="L83" s="32"/>
      <c r="M83" s="32"/>
      <c r="N83" s="32"/>
      <c r="O83" s="32"/>
      <c r="P83" s="32"/>
      <c r="Q83" s="32"/>
      <c r="R83" s="33"/>
    </row>
    <row r="84" spans="2:47" s="1" customFormat="1" ht="15" x14ac:dyDescent="0.3">
      <c r="B84" s="31"/>
      <c r="C84" s="28" t="s">
        <v>21</v>
      </c>
      <c r="D84" s="32"/>
      <c r="E84" s="32"/>
      <c r="F84" s="26" t="str">
        <f>E13</f>
        <v xml:space="preserve"> </v>
      </c>
      <c r="G84" s="32"/>
      <c r="H84" s="32"/>
      <c r="I84" s="32"/>
      <c r="J84" s="32"/>
      <c r="K84" s="28" t="s">
        <v>25</v>
      </c>
      <c r="L84" s="32"/>
      <c r="M84" s="197" t="str">
        <f>E19</f>
        <v xml:space="preserve"> </v>
      </c>
      <c r="N84" s="208"/>
      <c r="O84" s="208"/>
      <c r="P84" s="208"/>
      <c r="Q84" s="208"/>
      <c r="R84" s="33"/>
    </row>
    <row r="85" spans="2:47" s="1" customFormat="1" ht="14.45" customHeight="1" x14ac:dyDescent="0.3">
      <c r="B85" s="31"/>
      <c r="C85" s="28" t="s">
        <v>24</v>
      </c>
      <c r="D85" s="32"/>
      <c r="E85" s="32"/>
      <c r="F85" s="26" t="str">
        <f>IF(E16="","",E16)</f>
        <v xml:space="preserve"> </v>
      </c>
      <c r="G85" s="32"/>
      <c r="H85" s="32"/>
      <c r="I85" s="32"/>
      <c r="J85" s="32"/>
      <c r="K85" s="28" t="s">
        <v>28</v>
      </c>
      <c r="L85" s="32"/>
      <c r="M85" s="197" t="str">
        <f>E22</f>
        <v xml:space="preserve"> </v>
      </c>
      <c r="N85" s="208"/>
      <c r="O85" s="208"/>
      <c r="P85" s="208"/>
      <c r="Q85" s="208"/>
      <c r="R85" s="33"/>
    </row>
    <row r="86" spans="2:47" s="1" customFormat="1" ht="10.35" customHeight="1" x14ac:dyDescent="0.3">
      <c r="B86" s="31"/>
      <c r="C86" s="32"/>
      <c r="D86" s="32"/>
      <c r="E86" s="32"/>
      <c r="F86" s="32"/>
      <c r="G86" s="32"/>
      <c r="H86" s="32"/>
      <c r="I86" s="32"/>
      <c r="J86" s="32"/>
      <c r="K86" s="32"/>
      <c r="L86" s="32"/>
      <c r="M86" s="32"/>
      <c r="N86" s="32"/>
      <c r="O86" s="32"/>
      <c r="P86" s="32"/>
      <c r="Q86" s="32"/>
      <c r="R86" s="33"/>
    </row>
    <row r="87" spans="2:47" s="1" customFormat="1" ht="29.25" customHeight="1" x14ac:dyDescent="0.3">
      <c r="B87" s="31"/>
      <c r="C87" s="234" t="s">
        <v>97</v>
      </c>
      <c r="D87" s="235"/>
      <c r="E87" s="235"/>
      <c r="F87" s="235"/>
      <c r="G87" s="235"/>
      <c r="H87" s="107"/>
      <c r="I87" s="107"/>
      <c r="J87" s="107"/>
      <c r="K87" s="107"/>
      <c r="L87" s="107"/>
      <c r="M87" s="107"/>
      <c r="N87" s="234" t="s">
        <v>98</v>
      </c>
      <c r="O87" s="208"/>
      <c r="P87" s="208"/>
      <c r="Q87" s="208"/>
      <c r="R87" s="33"/>
    </row>
    <row r="88" spans="2:47" s="1" customFormat="1" ht="10.35" customHeight="1" x14ac:dyDescent="0.3">
      <c r="B88" s="31"/>
      <c r="C88" s="32"/>
      <c r="D88" s="32"/>
      <c r="E88" s="32"/>
      <c r="F88" s="32"/>
      <c r="G88" s="32"/>
      <c r="H88" s="32"/>
      <c r="I88" s="32"/>
      <c r="J88" s="32"/>
      <c r="K88" s="32"/>
      <c r="L88" s="32"/>
      <c r="M88" s="32"/>
      <c r="N88" s="32"/>
      <c r="O88" s="32"/>
      <c r="P88" s="32"/>
      <c r="Q88" s="32"/>
      <c r="R88" s="33"/>
    </row>
    <row r="89" spans="2:47" s="1" customFormat="1" ht="29.25" customHeight="1" x14ac:dyDescent="0.3">
      <c r="B89" s="31"/>
      <c r="C89" s="114" t="s">
        <v>99</v>
      </c>
      <c r="D89" s="32"/>
      <c r="E89" s="32"/>
      <c r="F89" s="32"/>
      <c r="G89" s="32"/>
      <c r="H89" s="32"/>
      <c r="I89" s="32"/>
      <c r="J89" s="32"/>
      <c r="K89" s="32"/>
      <c r="L89" s="32"/>
      <c r="M89" s="32"/>
      <c r="N89" s="215">
        <f>N122</f>
        <v>0</v>
      </c>
      <c r="O89" s="208"/>
      <c r="P89" s="208"/>
      <c r="Q89" s="208"/>
      <c r="R89" s="33"/>
      <c r="AU89" s="17" t="s">
        <v>100</v>
      </c>
    </row>
    <row r="90" spans="2:47" s="7" customFormat="1" ht="24.95" customHeight="1" x14ac:dyDescent="0.3">
      <c r="B90" s="115"/>
      <c r="C90" s="116"/>
      <c r="D90" s="117" t="s">
        <v>143</v>
      </c>
      <c r="E90" s="116"/>
      <c r="F90" s="116"/>
      <c r="G90" s="116"/>
      <c r="H90" s="116"/>
      <c r="I90" s="116"/>
      <c r="J90" s="116"/>
      <c r="K90" s="116"/>
      <c r="L90" s="116"/>
      <c r="M90" s="116"/>
      <c r="N90" s="236">
        <f>N123</f>
        <v>0</v>
      </c>
      <c r="O90" s="237"/>
      <c r="P90" s="237"/>
      <c r="Q90" s="237"/>
      <c r="R90" s="118"/>
    </row>
    <row r="91" spans="2:47" s="8" customFormat="1" ht="19.899999999999999" customHeight="1" x14ac:dyDescent="0.3">
      <c r="B91" s="119"/>
      <c r="C91" s="94"/>
      <c r="D91" s="120" t="s">
        <v>144</v>
      </c>
      <c r="E91" s="94"/>
      <c r="F91" s="94"/>
      <c r="G91" s="94"/>
      <c r="H91" s="94"/>
      <c r="I91" s="94"/>
      <c r="J91" s="94"/>
      <c r="K91" s="94"/>
      <c r="L91" s="94"/>
      <c r="M91" s="94"/>
      <c r="N91" s="220">
        <f>N124</f>
        <v>0</v>
      </c>
      <c r="O91" s="213"/>
      <c r="P91" s="213"/>
      <c r="Q91" s="213"/>
      <c r="R91" s="121"/>
    </row>
    <row r="92" spans="2:47" s="8" customFormat="1" ht="19.899999999999999" customHeight="1" x14ac:dyDescent="0.3">
      <c r="B92" s="119"/>
      <c r="C92" s="94"/>
      <c r="D92" s="120" t="s">
        <v>145</v>
      </c>
      <c r="E92" s="94"/>
      <c r="F92" s="94"/>
      <c r="G92" s="94"/>
      <c r="H92" s="94"/>
      <c r="I92" s="94"/>
      <c r="J92" s="94"/>
      <c r="K92" s="94"/>
      <c r="L92" s="94"/>
      <c r="M92" s="94"/>
      <c r="N92" s="220">
        <f>N153</f>
        <v>0</v>
      </c>
      <c r="O92" s="213"/>
      <c r="P92" s="213"/>
      <c r="Q92" s="213"/>
      <c r="R92" s="121"/>
    </row>
    <row r="93" spans="2:47" s="8" customFormat="1" ht="19.899999999999999" customHeight="1" x14ac:dyDescent="0.3">
      <c r="B93" s="119"/>
      <c r="C93" s="94"/>
      <c r="D93" s="120" t="s">
        <v>146</v>
      </c>
      <c r="E93" s="94"/>
      <c r="F93" s="94"/>
      <c r="G93" s="94"/>
      <c r="H93" s="94"/>
      <c r="I93" s="94"/>
      <c r="J93" s="94"/>
      <c r="K93" s="94"/>
      <c r="L93" s="94"/>
      <c r="M93" s="94"/>
      <c r="N93" s="220">
        <f>N156</f>
        <v>0</v>
      </c>
      <c r="O93" s="213"/>
      <c r="P93" s="213"/>
      <c r="Q93" s="213"/>
      <c r="R93" s="121"/>
    </row>
    <row r="94" spans="2:47" s="8" customFormat="1" ht="19.899999999999999" customHeight="1" x14ac:dyDescent="0.3">
      <c r="B94" s="119"/>
      <c r="C94" s="94"/>
      <c r="D94" s="120" t="s">
        <v>147</v>
      </c>
      <c r="E94" s="94"/>
      <c r="F94" s="94"/>
      <c r="G94" s="94"/>
      <c r="H94" s="94"/>
      <c r="I94" s="94"/>
      <c r="J94" s="94"/>
      <c r="K94" s="94"/>
      <c r="L94" s="94"/>
      <c r="M94" s="94"/>
      <c r="N94" s="220">
        <f>N164</f>
        <v>0</v>
      </c>
      <c r="O94" s="213"/>
      <c r="P94" s="213"/>
      <c r="Q94" s="213"/>
      <c r="R94" s="121"/>
    </row>
    <row r="95" spans="2:47" s="8" customFormat="1" ht="19.899999999999999" customHeight="1" x14ac:dyDescent="0.3">
      <c r="B95" s="119"/>
      <c r="C95" s="94"/>
      <c r="D95" s="120" t="s">
        <v>148</v>
      </c>
      <c r="E95" s="94"/>
      <c r="F95" s="94"/>
      <c r="G95" s="94"/>
      <c r="H95" s="94"/>
      <c r="I95" s="94"/>
      <c r="J95" s="94"/>
      <c r="K95" s="94"/>
      <c r="L95" s="94"/>
      <c r="M95" s="94"/>
      <c r="N95" s="220">
        <f>N169</f>
        <v>0</v>
      </c>
      <c r="O95" s="213"/>
      <c r="P95" s="213"/>
      <c r="Q95" s="213"/>
      <c r="R95" s="121"/>
    </row>
    <row r="96" spans="2:47" s="7" customFormat="1" ht="24.95" customHeight="1" x14ac:dyDescent="0.3">
      <c r="B96" s="115"/>
      <c r="C96" s="116"/>
      <c r="D96" s="117" t="s">
        <v>149</v>
      </c>
      <c r="E96" s="116"/>
      <c r="F96" s="116"/>
      <c r="G96" s="116"/>
      <c r="H96" s="116"/>
      <c r="I96" s="116"/>
      <c r="J96" s="116"/>
      <c r="K96" s="116"/>
      <c r="L96" s="116"/>
      <c r="M96" s="116"/>
      <c r="N96" s="236">
        <f>N174</f>
        <v>0</v>
      </c>
      <c r="O96" s="237"/>
      <c r="P96" s="237"/>
      <c r="Q96" s="237"/>
      <c r="R96" s="118"/>
    </row>
    <row r="97" spans="2:21" s="8" customFormat="1" ht="19.899999999999999" customHeight="1" x14ac:dyDescent="0.3">
      <c r="B97" s="119"/>
      <c r="C97" s="94"/>
      <c r="D97" s="120" t="s">
        <v>150</v>
      </c>
      <c r="E97" s="94"/>
      <c r="F97" s="94"/>
      <c r="G97" s="94"/>
      <c r="H97" s="94"/>
      <c r="I97" s="94"/>
      <c r="J97" s="94"/>
      <c r="K97" s="94"/>
      <c r="L97" s="94"/>
      <c r="M97" s="94"/>
      <c r="N97" s="220">
        <f>N175</f>
        <v>0</v>
      </c>
      <c r="O97" s="213"/>
      <c r="P97" s="213"/>
      <c r="Q97" s="213"/>
      <c r="R97" s="121"/>
    </row>
    <row r="98" spans="2:21" s="8" customFormat="1" ht="19.899999999999999" customHeight="1" x14ac:dyDescent="0.3">
      <c r="B98" s="119"/>
      <c r="C98" s="94"/>
      <c r="D98" s="120" t="s">
        <v>151</v>
      </c>
      <c r="E98" s="94"/>
      <c r="F98" s="94"/>
      <c r="G98" s="94"/>
      <c r="H98" s="94"/>
      <c r="I98" s="94"/>
      <c r="J98" s="94"/>
      <c r="K98" s="94"/>
      <c r="L98" s="94"/>
      <c r="M98" s="94"/>
      <c r="N98" s="220">
        <f>N182</f>
        <v>0</v>
      </c>
      <c r="O98" s="213"/>
      <c r="P98" s="213"/>
      <c r="Q98" s="213"/>
      <c r="R98" s="121"/>
    </row>
    <row r="99" spans="2:21" s="7" customFormat="1" ht="24.95" customHeight="1" x14ac:dyDescent="0.3">
      <c r="B99" s="115"/>
      <c r="C99" s="116"/>
      <c r="D99" s="117" t="s">
        <v>152</v>
      </c>
      <c r="E99" s="116"/>
      <c r="F99" s="116"/>
      <c r="G99" s="116"/>
      <c r="H99" s="116"/>
      <c r="I99" s="116"/>
      <c r="J99" s="116"/>
      <c r="K99" s="116"/>
      <c r="L99" s="116"/>
      <c r="M99" s="116"/>
      <c r="N99" s="236">
        <f>N186</f>
        <v>0</v>
      </c>
      <c r="O99" s="237"/>
      <c r="P99" s="237"/>
      <c r="Q99" s="237"/>
      <c r="R99" s="118"/>
    </row>
    <row r="100" spans="2:21" s="8" customFormat="1" ht="19.899999999999999" customHeight="1" x14ac:dyDescent="0.3">
      <c r="B100" s="119"/>
      <c r="C100" s="94"/>
      <c r="D100" s="120" t="s">
        <v>153</v>
      </c>
      <c r="E100" s="94"/>
      <c r="F100" s="94"/>
      <c r="G100" s="94"/>
      <c r="H100" s="94"/>
      <c r="I100" s="94"/>
      <c r="J100" s="94"/>
      <c r="K100" s="94"/>
      <c r="L100" s="94"/>
      <c r="M100" s="94"/>
      <c r="N100" s="220">
        <f>N187</f>
        <v>0</v>
      </c>
      <c r="O100" s="213"/>
      <c r="P100" s="213"/>
      <c r="Q100" s="213"/>
      <c r="R100" s="121"/>
    </row>
    <row r="101" spans="2:21" s="1" customFormat="1" ht="21.75" customHeight="1" x14ac:dyDescent="0.3">
      <c r="B101" s="31"/>
      <c r="C101" s="32"/>
      <c r="D101" s="32"/>
      <c r="E101" s="32"/>
      <c r="F101" s="32"/>
      <c r="G101" s="32"/>
      <c r="H101" s="32"/>
      <c r="I101" s="32"/>
      <c r="J101" s="32"/>
      <c r="K101" s="32"/>
      <c r="L101" s="32"/>
      <c r="M101" s="32"/>
      <c r="N101" s="32"/>
      <c r="O101" s="32"/>
      <c r="P101" s="32"/>
      <c r="Q101" s="32"/>
      <c r="R101" s="33"/>
    </row>
    <row r="102" spans="2:21" s="1" customFormat="1" ht="29.25" customHeight="1" x14ac:dyDescent="0.3">
      <c r="B102" s="31"/>
      <c r="C102" s="114" t="s">
        <v>104</v>
      </c>
      <c r="D102" s="32"/>
      <c r="E102" s="32"/>
      <c r="F102" s="32"/>
      <c r="G102" s="32"/>
      <c r="H102" s="32"/>
      <c r="I102" s="32"/>
      <c r="J102" s="32"/>
      <c r="K102" s="32"/>
      <c r="L102" s="32"/>
      <c r="M102" s="32"/>
      <c r="N102" s="238">
        <v>0</v>
      </c>
      <c r="O102" s="208"/>
      <c r="P102" s="208"/>
      <c r="Q102" s="208"/>
      <c r="R102" s="33"/>
      <c r="T102" s="122"/>
      <c r="U102" s="123" t="s">
        <v>33</v>
      </c>
    </row>
    <row r="103" spans="2:21" s="1" customFormat="1" ht="18" customHeight="1" x14ac:dyDescent="0.3">
      <c r="B103" s="31"/>
      <c r="C103" s="32"/>
      <c r="D103" s="32"/>
      <c r="E103" s="32"/>
      <c r="F103" s="32"/>
      <c r="G103" s="32"/>
      <c r="H103" s="32"/>
      <c r="I103" s="32"/>
      <c r="J103" s="32"/>
      <c r="K103" s="32"/>
      <c r="L103" s="32"/>
      <c r="M103" s="32"/>
      <c r="N103" s="32"/>
      <c r="O103" s="32"/>
      <c r="P103" s="32"/>
      <c r="Q103" s="32"/>
      <c r="R103" s="33"/>
    </row>
    <row r="104" spans="2:21" s="1" customFormat="1" ht="29.25" customHeight="1" x14ac:dyDescent="0.3">
      <c r="B104" s="31"/>
      <c r="C104" s="106" t="s">
        <v>87</v>
      </c>
      <c r="D104" s="107"/>
      <c r="E104" s="107"/>
      <c r="F104" s="107"/>
      <c r="G104" s="107"/>
      <c r="H104" s="107"/>
      <c r="I104" s="107"/>
      <c r="J104" s="107"/>
      <c r="K104" s="107"/>
      <c r="L104" s="221">
        <f>ROUND(SUM(N89+N102),2)</f>
        <v>0</v>
      </c>
      <c r="M104" s="235"/>
      <c r="N104" s="235"/>
      <c r="O104" s="235"/>
      <c r="P104" s="235"/>
      <c r="Q104" s="235"/>
      <c r="R104" s="33"/>
    </row>
    <row r="105" spans="2:21" s="1" customFormat="1" ht="6.95" customHeight="1" x14ac:dyDescent="0.3">
      <c r="B105" s="55"/>
      <c r="C105" s="56"/>
      <c r="D105" s="56"/>
      <c r="E105" s="56"/>
      <c r="F105" s="56"/>
      <c r="G105" s="56"/>
      <c r="H105" s="56"/>
      <c r="I105" s="56"/>
      <c r="J105" s="56"/>
      <c r="K105" s="56"/>
      <c r="L105" s="56"/>
      <c r="M105" s="56"/>
      <c r="N105" s="56"/>
      <c r="O105" s="56"/>
      <c r="P105" s="56"/>
      <c r="Q105" s="56"/>
      <c r="R105" s="57"/>
    </row>
    <row r="109" spans="2:21" s="1" customFormat="1" ht="6.95" customHeight="1" x14ac:dyDescent="0.3">
      <c r="B109" s="58"/>
      <c r="C109" s="59"/>
      <c r="D109" s="59"/>
      <c r="E109" s="59"/>
      <c r="F109" s="59"/>
      <c r="G109" s="59"/>
      <c r="H109" s="59"/>
      <c r="I109" s="59"/>
      <c r="J109" s="59"/>
      <c r="K109" s="59"/>
      <c r="L109" s="59"/>
      <c r="M109" s="59"/>
      <c r="N109" s="59"/>
      <c r="O109" s="59"/>
      <c r="P109" s="59"/>
      <c r="Q109" s="59"/>
      <c r="R109" s="60"/>
    </row>
    <row r="110" spans="2:21" s="1" customFormat="1" ht="36.950000000000003" customHeight="1" x14ac:dyDescent="0.3">
      <c r="B110" s="31"/>
      <c r="C110" s="195" t="s">
        <v>105</v>
      </c>
      <c r="D110" s="208"/>
      <c r="E110" s="208"/>
      <c r="F110" s="208"/>
      <c r="G110" s="208"/>
      <c r="H110" s="208"/>
      <c r="I110" s="208"/>
      <c r="J110" s="208"/>
      <c r="K110" s="208"/>
      <c r="L110" s="208"/>
      <c r="M110" s="208"/>
      <c r="N110" s="208"/>
      <c r="O110" s="208"/>
      <c r="P110" s="208"/>
      <c r="Q110" s="208"/>
      <c r="R110" s="33"/>
    </row>
    <row r="111" spans="2:21" s="1" customFormat="1" ht="6.95" customHeight="1" x14ac:dyDescent="0.3">
      <c r="B111" s="31"/>
      <c r="C111" s="32"/>
      <c r="D111" s="32"/>
      <c r="E111" s="32"/>
      <c r="F111" s="32"/>
      <c r="G111" s="32"/>
      <c r="H111" s="32"/>
      <c r="I111" s="32"/>
      <c r="J111" s="32"/>
      <c r="K111" s="32"/>
      <c r="L111" s="32"/>
      <c r="M111" s="32"/>
      <c r="N111" s="32"/>
      <c r="O111" s="32"/>
      <c r="P111" s="32"/>
      <c r="Q111" s="32"/>
      <c r="R111" s="33"/>
    </row>
    <row r="112" spans="2:21" s="1" customFormat="1" ht="30" customHeight="1" x14ac:dyDescent="0.3">
      <c r="B112" s="31"/>
      <c r="C112" s="28" t="s">
        <v>13</v>
      </c>
      <c r="D112" s="32"/>
      <c r="E112" s="32"/>
      <c r="F112" s="229" t="str">
        <f>F6</f>
        <v>Veľký Šariš Lávky pre peších a cyklistov</v>
      </c>
      <c r="G112" s="208"/>
      <c r="H112" s="208"/>
      <c r="I112" s="208"/>
      <c r="J112" s="208"/>
      <c r="K112" s="208"/>
      <c r="L112" s="208"/>
      <c r="M112" s="208"/>
      <c r="N112" s="208"/>
      <c r="O112" s="208"/>
      <c r="P112" s="208"/>
      <c r="Q112" s="32"/>
      <c r="R112" s="33"/>
    </row>
    <row r="113" spans="2:65" ht="30" customHeight="1" x14ac:dyDescent="0.3">
      <c r="B113" s="21"/>
      <c r="C113" s="28" t="s">
        <v>90</v>
      </c>
      <c r="D113" s="22"/>
      <c r="E113" s="22"/>
      <c r="F113" s="229" t="s">
        <v>91</v>
      </c>
      <c r="G113" s="196"/>
      <c r="H113" s="196"/>
      <c r="I113" s="196"/>
      <c r="J113" s="196"/>
      <c r="K113" s="196"/>
      <c r="L113" s="196"/>
      <c r="M113" s="196"/>
      <c r="N113" s="196"/>
      <c r="O113" s="196"/>
      <c r="P113" s="196"/>
      <c r="Q113" s="22"/>
      <c r="R113" s="23"/>
    </row>
    <row r="114" spans="2:65" s="1" customFormat="1" ht="36.950000000000003" customHeight="1" x14ac:dyDescent="0.3">
      <c r="B114" s="31"/>
      <c r="C114" s="65" t="s">
        <v>92</v>
      </c>
      <c r="D114" s="32"/>
      <c r="E114" s="32"/>
      <c r="F114" s="209" t="str">
        <f>F8</f>
        <v>SO_201_L - Lávka pri ČOV</v>
      </c>
      <c r="G114" s="208"/>
      <c r="H114" s="208"/>
      <c r="I114" s="208"/>
      <c r="J114" s="208"/>
      <c r="K114" s="208"/>
      <c r="L114" s="208"/>
      <c r="M114" s="208"/>
      <c r="N114" s="208"/>
      <c r="O114" s="208"/>
      <c r="P114" s="208"/>
      <c r="Q114" s="32"/>
      <c r="R114" s="33"/>
    </row>
    <row r="115" spans="2:65" s="1" customFormat="1" ht="6.95" customHeight="1" x14ac:dyDescent="0.3">
      <c r="B115" s="31"/>
      <c r="C115" s="32"/>
      <c r="D115" s="32"/>
      <c r="E115" s="32"/>
      <c r="F115" s="32"/>
      <c r="G115" s="32"/>
      <c r="H115" s="32"/>
      <c r="I115" s="32"/>
      <c r="J115" s="32"/>
      <c r="K115" s="32"/>
      <c r="L115" s="32"/>
      <c r="M115" s="32"/>
      <c r="N115" s="32"/>
      <c r="O115" s="32"/>
      <c r="P115" s="32"/>
      <c r="Q115" s="32"/>
      <c r="R115" s="33"/>
    </row>
    <row r="116" spans="2:65" s="1" customFormat="1" ht="18" customHeight="1" x14ac:dyDescent="0.3">
      <c r="B116" s="31"/>
      <c r="C116" s="28" t="s">
        <v>17</v>
      </c>
      <c r="D116" s="32"/>
      <c r="E116" s="32"/>
      <c r="F116" s="26" t="str">
        <f>F10</f>
        <v xml:space="preserve"> </v>
      </c>
      <c r="G116" s="32"/>
      <c r="H116" s="32"/>
      <c r="I116" s="32"/>
      <c r="J116" s="32"/>
      <c r="K116" s="28" t="s">
        <v>19</v>
      </c>
      <c r="L116" s="32"/>
      <c r="M116" s="230" t="str">
        <f>IF(O10="","",O10)</f>
        <v>20. 4. 2016</v>
      </c>
      <c r="N116" s="208"/>
      <c r="O116" s="208"/>
      <c r="P116" s="208"/>
      <c r="Q116" s="32"/>
      <c r="R116" s="33"/>
    </row>
    <row r="117" spans="2:65" s="1" customFormat="1" ht="6.95" customHeight="1" x14ac:dyDescent="0.3">
      <c r="B117" s="31"/>
      <c r="C117" s="32"/>
      <c r="D117" s="32"/>
      <c r="E117" s="32"/>
      <c r="F117" s="32"/>
      <c r="G117" s="32"/>
      <c r="H117" s="32"/>
      <c r="I117" s="32"/>
      <c r="J117" s="32"/>
      <c r="K117" s="32"/>
      <c r="L117" s="32"/>
      <c r="M117" s="32"/>
      <c r="N117" s="32"/>
      <c r="O117" s="32"/>
      <c r="P117" s="32"/>
      <c r="Q117" s="32"/>
      <c r="R117" s="33"/>
    </row>
    <row r="118" spans="2:65" s="1" customFormat="1" ht="15" x14ac:dyDescent="0.3">
      <c r="B118" s="31"/>
      <c r="C118" s="28" t="s">
        <v>21</v>
      </c>
      <c r="D118" s="32"/>
      <c r="E118" s="32"/>
      <c r="F118" s="26" t="str">
        <f>E13</f>
        <v xml:space="preserve"> </v>
      </c>
      <c r="G118" s="32"/>
      <c r="H118" s="32"/>
      <c r="I118" s="32"/>
      <c r="J118" s="32"/>
      <c r="K118" s="28" t="s">
        <v>25</v>
      </c>
      <c r="L118" s="32"/>
      <c r="M118" s="197" t="str">
        <f>E19</f>
        <v xml:space="preserve"> </v>
      </c>
      <c r="N118" s="208"/>
      <c r="O118" s="208"/>
      <c r="P118" s="208"/>
      <c r="Q118" s="208"/>
      <c r="R118" s="33"/>
    </row>
    <row r="119" spans="2:65" s="1" customFormat="1" ht="14.45" customHeight="1" x14ac:dyDescent="0.3">
      <c r="B119" s="31"/>
      <c r="C119" s="28" t="s">
        <v>24</v>
      </c>
      <c r="D119" s="32"/>
      <c r="E119" s="32"/>
      <c r="F119" s="26" t="str">
        <f>IF(E16="","",E16)</f>
        <v xml:space="preserve"> </v>
      </c>
      <c r="G119" s="32"/>
      <c r="H119" s="32"/>
      <c r="I119" s="32"/>
      <c r="J119" s="32"/>
      <c r="K119" s="28" t="s">
        <v>28</v>
      </c>
      <c r="L119" s="32"/>
      <c r="M119" s="197" t="str">
        <f>E22</f>
        <v xml:space="preserve"> </v>
      </c>
      <c r="N119" s="208"/>
      <c r="O119" s="208"/>
      <c r="P119" s="208"/>
      <c r="Q119" s="208"/>
      <c r="R119" s="33"/>
    </row>
    <row r="120" spans="2:65" s="1" customFormat="1" ht="10.35" customHeight="1" x14ac:dyDescent="0.3">
      <c r="B120" s="31"/>
      <c r="C120" s="32"/>
      <c r="D120" s="32"/>
      <c r="E120" s="32"/>
      <c r="F120" s="32"/>
      <c r="G120" s="32"/>
      <c r="H120" s="32"/>
      <c r="I120" s="32"/>
      <c r="J120" s="32"/>
      <c r="K120" s="32"/>
      <c r="L120" s="32"/>
      <c r="M120" s="32"/>
      <c r="N120" s="32"/>
      <c r="O120" s="32"/>
      <c r="P120" s="32"/>
      <c r="Q120" s="32"/>
      <c r="R120" s="33"/>
    </row>
    <row r="121" spans="2:65" s="9" customFormat="1" ht="29.25" customHeight="1" x14ac:dyDescent="0.3">
      <c r="B121" s="124"/>
      <c r="C121" s="125" t="s">
        <v>106</v>
      </c>
      <c r="D121" s="126" t="s">
        <v>107</v>
      </c>
      <c r="E121" s="126" t="s">
        <v>51</v>
      </c>
      <c r="F121" s="247" t="s">
        <v>108</v>
      </c>
      <c r="G121" s="248"/>
      <c r="H121" s="248"/>
      <c r="I121" s="248"/>
      <c r="J121" s="126" t="s">
        <v>109</v>
      </c>
      <c r="K121" s="126" t="s">
        <v>110</v>
      </c>
      <c r="L121" s="249" t="s">
        <v>111</v>
      </c>
      <c r="M121" s="248"/>
      <c r="N121" s="247" t="s">
        <v>98</v>
      </c>
      <c r="O121" s="248"/>
      <c r="P121" s="248"/>
      <c r="Q121" s="250"/>
      <c r="R121" s="127"/>
      <c r="T121" s="72" t="s">
        <v>112</v>
      </c>
      <c r="U121" s="73" t="s">
        <v>33</v>
      </c>
      <c r="V121" s="73" t="s">
        <v>113</v>
      </c>
      <c r="W121" s="73" t="s">
        <v>114</v>
      </c>
      <c r="X121" s="73" t="s">
        <v>115</v>
      </c>
      <c r="Y121" s="73" t="s">
        <v>116</v>
      </c>
      <c r="Z121" s="73" t="s">
        <v>117</v>
      </c>
      <c r="AA121" s="74" t="s">
        <v>118</v>
      </c>
    </row>
    <row r="122" spans="2:65" s="1" customFormat="1" ht="29.25" customHeight="1" x14ac:dyDescent="0.35">
      <c r="B122" s="31"/>
      <c r="C122" s="76" t="s">
        <v>94</v>
      </c>
      <c r="D122" s="32"/>
      <c r="E122" s="32"/>
      <c r="F122" s="32"/>
      <c r="G122" s="32"/>
      <c r="H122" s="32"/>
      <c r="I122" s="32"/>
      <c r="J122" s="32"/>
      <c r="K122" s="32"/>
      <c r="L122" s="32"/>
      <c r="M122" s="32"/>
      <c r="N122" s="251">
        <f>BK122</f>
        <v>0</v>
      </c>
      <c r="O122" s="252"/>
      <c r="P122" s="252"/>
      <c r="Q122" s="252"/>
      <c r="R122" s="33"/>
      <c r="T122" s="75"/>
      <c r="U122" s="47"/>
      <c r="V122" s="47"/>
      <c r="W122" s="128">
        <f>W123+W174+W186</f>
        <v>1734.2051800000002</v>
      </c>
      <c r="X122" s="47"/>
      <c r="Y122" s="128">
        <f>Y123+Y174+Y186</f>
        <v>280.46168399999999</v>
      </c>
      <c r="Z122" s="47"/>
      <c r="AA122" s="129">
        <f>AA123+AA174+AA186</f>
        <v>0</v>
      </c>
      <c r="AT122" s="17" t="s">
        <v>68</v>
      </c>
      <c r="AU122" s="17" t="s">
        <v>100</v>
      </c>
      <c r="BK122" s="130">
        <f>BK123+BK174+BK186</f>
        <v>0</v>
      </c>
    </row>
    <row r="123" spans="2:65" s="10" customFormat="1" ht="37.35" customHeight="1" x14ac:dyDescent="0.35">
      <c r="B123" s="131"/>
      <c r="C123" s="132"/>
      <c r="D123" s="133" t="s">
        <v>143</v>
      </c>
      <c r="E123" s="133"/>
      <c r="F123" s="133"/>
      <c r="G123" s="133"/>
      <c r="H123" s="133"/>
      <c r="I123" s="133"/>
      <c r="J123" s="133"/>
      <c r="K123" s="133"/>
      <c r="L123" s="133"/>
      <c r="M123" s="133"/>
      <c r="N123" s="253">
        <f>BK123</f>
        <v>0</v>
      </c>
      <c r="O123" s="254"/>
      <c r="P123" s="254"/>
      <c r="Q123" s="254"/>
      <c r="R123" s="134"/>
      <c r="T123" s="135"/>
      <c r="U123" s="132"/>
      <c r="V123" s="132"/>
      <c r="W123" s="136">
        <f>W124+W153+W156+W164+W169</f>
        <v>1636.98108</v>
      </c>
      <c r="X123" s="132"/>
      <c r="Y123" s="136">
        <f>Y124+Y153+Y156+Y164+Y169</f>
        <v>280.403684</v>
      </c>
      <c r="Z123" s="132"/>
      <c r="AA123" s="137">
        <f>AA124+AA153+AA156+AA164+AA169</f>
        <v>0</v>
      </c>
      <c r="AR123" s="138" t="s">
        <v>76</v>
      </c>
      <c r="AT123" s="139" t="s">
        <v>68</v>
      </c>
      <c r="AU123" s="139" t="s">
        <v>69</v>
      </c>
      <c r="AY123" s="138" t="s">
        <v>120</v>
      </c>
      <c r="BK123" s="140">
        <f>BK124+BK153+BK156+BK164+BK169</f>
        <v>0</v>
      </c>
    </row>
    <row r="124" spans="2:65" s="10" customFormat="1" ht="19.899999999999999" customHeight="1" x14ac:dyDescent="0.3">
      <c r="B124" s="131"/>
      <c r="C124" s="132"/>
      <c r="D124" s="141" t="s">
        <v>144</v>
      </c>
      <c r="E124" s="141"/>
      <c r="F124" s="141"/>
      <c r="G124" s="141"/>
      <c r="H124" s="141"/>
      <c r="I124" s="141"/>
      <c r="J124" s="141"/>
      <c r="K124" s="141"/>
      <c r="L124" s="141"/>
      <c r="M124" s="141"/>
      <c r="N124" s="255">
        <f>BK124</f>
        <v>0</v>
      </c>
      <c r="O124" s="256"/>
      <c r="P124" s="256"/>
      <c r="Q124" s="256"/>
      <c r="R124" s="134"/>
      <c r="T124" s="135"/>
      <c r="U124" s="132"/>
      <c r="V124" s="132"/>
      <c r="W124" s="136">
        <f>SUM(W125:W152)</f>
        <v>246.33150000000003</v>
      </c>
      <c r="X124" s="132"/>
      <c r="Y124" s="136">
        <f>SUM(Y125:Y152)</f>
        <v>119.9135</v>
      </c>
      <c r="Z124" s="132"/>
      <c r="AA124" s="137">
        <f>SUM(AA125:AA152)</f>
        <v>0</v>
      </c>
      <c r="AR124" s="138" t="s">
        <v>76</v>
      </c>
      <c r="AT124" s="139" t="s">
        <v>68</v>
      </c>
      <c r="AU124" s="139" t="s">
        <v>76</v>
      </c>
      <c r="AY124" s="138" t="s">
        <v>120</v>
      </c>
      <c r="BK124" s="140">
        <f>SUM(BK125:BK152)</f>
        <v>0</v>
      </c>
    </row>
    <row r="125" spans="2:65" s="1" customFormat="1" ht="31.5" customHeight="1" x14ac:dyDescent="0.3">
      <c r="B125" s="142"/>
      <c r="C125" s="143" t="s">
        <v>76</v>
      </c>
      <c r="D125" s="143" t="s">
        <v>121</v>
      </c>
      <c r="E125" s="144" t="s">
        <v>154</v>
      </c>
      <c r="F125" s="239" t="s">
        <v>155</v>
      </c>
      <c r="G125" s="240"/>
      <c r="H125" s="240"/>
      <c r="I125" s="240"/>
      <c r="J125" s="145" t="s">
        <v>156</v>
      </c>
      <c r="K125" s="146">
        <v>50</v>
      </c>
      <c r="L125" s="241"/>
      <c r="M125" s="242"/>
      <c r="N125" s="243">
        <f>ROUND(L125*K125,3)</f>
        <v>0</v>
      </c>
      <c r="O125" s="240"/>
      <c r="P125" s="240"/>
      <c r="Q125" s="240"/>
      <c r="R125" s="147"/>
      <c r="T125" s="148" t="s">
        <v>3</v>
      </c>
      <c r="U125" s="40" t="s">
        <v>36</v>
      </c>
      <c r="V125" s="149">
        <v>0.48699999999999999</v>
      </c>
      <c r="W125" s="149">
        <f>V125*K125</f>
        <v>24.349999999999998</v>
      </c>
      <c r="X125" s="149">
        <v>7.3899999999999999E-3</v>
      </c>
      <c r="Y125" s="149">
        <f>X125*K125</f>
        <v>0.3695</v>
      </c>
      <c r="Z125" s="149">
        <v>0</v>
      </c>
      <c r="AA125" s="150">
        <f>Z125*K125</f>
        <v>0</v>
      </c>
      <c r="AR125" s="17" t="s">
        <v>138</v>
      </c>
      <c r="AT125" s="17" t="s">
        <v>121</v>
      </c>
      <c r="AU125" s="17" t="s">
        <v>80</v>
      </c>
      <c r="AY125" s="17" t="s">
        <v>120</v>
      </c>
      <c r="BE125" s="151">
        <f>IF(U125="základná",N125,0)</f>
        <v>0</v>
      </c>
      <c r="BF125" s="151">
        <f>IF(U125="znížená",N125,0)</f>
        <v>0</v>
      </c>
      <c r="BG125" s="151">
        <f>IF(U125="zákl. prenesená",N125,0)</f>
        <v>0</v>
      </c>
      <c r="BH125" s="151">
        <f>IF(U125="zníž. prenesená",N125,0)</f>
        <v>0</v>
      </c>
      <c r="BI125" s="151">
        <f>IF(U125="nulová",N125,0)</f>
        <v>0</v>
      </c>
      <c r="BJ125" s="17" t="s">
        <v>80</v>
      </c>
      <c r="BK125" s="152">
        <f>ROUND(L125*K125,3)</f>
        <v>0</v>
      </c>
      <c r="BL125" s="17" t="s">
        <v>138</v>
      </c>
      <c r="BM125" s="17" t="s">
        <v>157</v>
      </c>
    </row>
    <row r="126" spans="2:65" s="1" customFormat="1" ht="44.25" customHeight="1" x14ac:dyDescent="0.3">
      <c r="B126" s="142"/>
      <c r="C126" s="143" t="s">
        <v>80</v>
      </c>
      <c r="D126" s="143" t="s">
        <v>121</v>
      </c>
      <c r="E126" s="144" t="s">
        <v>158</v>
      </c>
      <c r="F126" s="239" t="s">
        <v>159</v>
      </c>
      <c r="G126" s="240"/>
      <c r="H126" s="240"/>
      <c r="I126" s="240"/>
      <c r="J126" s="145" t="s">
        <v>160</v>
      </c>
      <c r="K126" s="146">
        <v>480</v>
      </c>
      <c r="L126" s="241"/>
      <c r="M126" s="242"/>
      <c r="N126" s="243">
        <f>ROUND(L126*K126,3)</f>
        <v>0</v>
      </c>
      <c r="O126" s="240"/>
      <c r="P126" s="240"/>
      <c r="Q126" s="240"/>
      <c r="R126" s="147"/>
      <c r="T126" s="148" t="s">
        <v>3</v>
      </c>
      <c r="U126" s="40" t="s">
        <v>36</v>
      </c>
      <c r="V126" s="149">
        <v>0.223</v>
      </c>
      <c r="W126" s="149">
        <f>V126*K126</f>
        <v>107.04</v>
      </c>
      <c r="X126" s="149">
        <v>0</v>
      </c>
      <c r="Y126" s="149">
        <f>X126*K126</f>
        <v>0</v>
      </c>
      <c r="Z126" s="149">
        <v>0</v>
      </c>
      <c r="AA126" s="150">
        <f>Z126*K126</f>
        <v>0</v>
      </c>
      <c r="AR126" s="17" t="s">
        <v>138</v>
      </c>
      <c r="AT126" s="17" t="s">
        <v>121</v>
      </c>
      <c r="AU126" s="17" t="s">
        <v>80</v>
      </c>
      <c r="AY126" s="17" t="s">
        <v>120</v>
      </c>
      <c r="BE126" s="151">
        <f>IF(U126="základná",N126,0)</f>
        <v>0</v>
      </c>
      <c r="BF126" s="151">
        <f>IF(U126="znížená",N126,0)</f>
        <v>0</v>
      </c>
      <c r="BG126" s="151">
        <f>IF(U126="zákl. prenesená",N126,0)</f>
        <v>0</v>
      </c>
      <c r="BH126" s="151">
        <f>IF(U126="zníž. prenesená",N126,0)</f>
        <v>0</v>
      </c>
      <c r="BI126" s="151">
        <f>IF(U126="nulová",N126,0)</f>
        <v>0</v>
      </c>
      <c r="BJ126" s="17" t="s">
        <v>80</v>
      </c>
      <c r="BK126" s="152">
        <f>ROUND(L126*K126,3)</f>
        <v>0</v>
      </c>
      <c r="BL126" s="17" t="s">
        <v>138</v>
      </c>
      <c r="BM126" s="17" t="s">
        <v>161</v>
      </c>
    </row>
    <row r="127" spans="2:65" s="11" customFormat="1" ht="31.5" customHeight="1" x14ac:dyDescent="0.3">
      <c r="B127" s="156"/>
      <c r="C127" s="157"/>
      <c r="D127" s="157"/>
      <c r="E127" s="158" t="s">
        <v>3</v>
      </c>
      <c r="F127" s="257" t="s">
        <v>162</v>
      </c>
      <c r="G127" s="258"/>
      <c r="H127" s="258"/>
      <c r="I127" s="258"/>
      <c r="J127" s="157"/>
      <c r="K127" s="159" t="s">
        <v>3</v>
      </c>
      <c r="L127" s="157"/>
      <c r="M127" s="157"/>
      <c r="N127" s="157"/>
      <c r="O127" s="157"/>
      <c r="P127" s="157"/>
      <c r="Q127" s="157"/>
      <c r="R127" s="160"/>
      <c r="T127" s="161"/>
      <c r="U127" s="157"/>
      <c r="V127" s="157"/>
      <c r="W127" s="157"/>
      <c r="X127" s="157"/>
      <c r="Y127" s="157"/>
      <c r="Z127" s="157"/>
      <c r="AA127" s="162"/>
      <c r="AT127" s="163" t="s">
        <v>163</v>
      </c>
      <c r="AU127" s="163" t="s">
        <v>80</v>
      </c>
      <c r="AV127" s="11" t="s">
        <v>76</v>
      </c>
      <c r="AW127" s="11" t="s">
        <v>26</v>
      </c>
      <c r="AX127" s="11" t="s">
        <v>69</v>
      </c>
      <c r="AY127" s="163" t="s">
        <v>120</v>
      </c>
    </row>
    <row r="128" spans="2:65" s="12" customFormat="1" ht="22.5" customHeight="1" x14ac:dyDescent="0.3">
      <c r="B128" s="164"/>
      <c r="C128" s="165"/>
      <c r="D128" s="165"/>
      <c r="E128" s="166" t="s">
        <v>3</v>
      </c>
      <c r="F128" s="259" t="s">
        <v>164</v>
      </c>
      <c r="G128" s="260"/>
      <c r="H128" s="260"/>
      <c r="I128" s="260"/>
      <c r="J128" s="165"/>
      <c r="K128" s="167">
        <v>480</v>
      </c>
      <c r="L128" s="165"/>
      <c r="M128" s="165"/>
      <c r="N128" s="165"/>
      <c r="O128" s="165"/>
      <c r="P128" s="165"/>
      <c r="Q128" s="165"/>
      <c r="R128" s="168"/>
      <c r="T128" s="169"/>
      <c r="U128" s="165"/>
      <c r="V128" s="165"/>
      <c r="W128" s="165"/>
      <c r="X128" s="165"/>
      <c r="Y128" s="165"/>
      <c r="Z128" s="165"/>
      <c r="AA128" s="170"/>
      <c r="AT128" s="171" t="s">
        <v>163</v>
      </c>
      <c r="AU128" s="171" t="s">
        <v>80</v>
      </c>
      <c r="AV128" s="12" t="s">
        <v>80</v>
      </c>
      <c r="AW128" s="12" t="s">
        <v>26</v>
      </c>
      <c r="AX128" s="12" t="s">
        <v>76</v>
      </c>
      <c r="AY128" s="171" t="s">
        <v>120</v>
      </c>
    </row>
    <row r="129" spans="2:65" s="1" customFormat="1" ht="31.5" customHeight="1" x14ac:dyDescent="0.3">
      <c r="B129" s="142"/>
      <c r="C129" s="143" t="s">
        <v>133</v>
      </c>
      <c r="D129" s="143" t="s">
        <v>121</v>
      </c>
      <c r="E129" s="144" t="s">
        <v>165</v>
      </c>
      <c r="F129" s="239" t="s">
        <v>166</v>
      </c>
      <c r="G129" s="240"/>
      <c r="H129" s="240"/>
      <c r="I129" s="240"/>
      <c r="J129" s="145" t="s">
        <v>167</v>
      </c>
      <c r="K129" s="146">
        <v>208.53</v>
      </c>
      <c r="L129" s="241"/>
      <c r="M129" s="242"/>
      <c r="N129" s="243">
        <f>ROUND(L129*K129,3)</f>
        <v>0</v>
      </c>
      <c r="O129" s="240"/>
      <c r="P129" s="240"/>
      <c r="Q129" s="240"/>
      <c r="R129" s="147"/>
      <c r="T129" s="148" t="s">
        <v>3</v>
      </c>
      <c r="U129" s="40" t="s">
        <v>36</v>
      </c>
      <c r="V129" s="149">
        <v>0.24299999999999999</v>
      </c>
      <c r="W129" s="149">
        <f>V129*K129</f>
        <v>50.672789999999999</v>
      </c>
      <c r="X129" s="149">
        <v>0</v>
      </c>
      <c r="Y129" s="149">
        <f>X129*K129</f>
        <v>0</v>
      </c>
      <c r="Z129" s="149">
        <v>0</v>
      </c>
      <c r="AA129" s="150">
        <f>Z129*K129</f>
        <v>0</v>
      </c>
      <c r="AR129" s="17" t="s">
        <v>138</v>
      </c>
      <c r="AT129" s="17" t="s">
        <v>121</v>
      </c>
      <c r="AU129" s="17" t="s">
        <v>80</v>
      </c>
      <c r="AY129" s="17" t="s">
        <v>120</v>
      </c>
      <c r="BE129" s="151">
        <f>IF(U129="základná",N129,0)</f>
        <v>0</v>
      </c>
      <c r="BF129" s="151">
        <f>IF(U129="znížená",N129,0)</f>
        <v>0</v>
      </c>
      <c r="BG129" s="151">
        <f>IF(U129="zákl. prenesená",N129,0)</f>
        <v>0</v>
      </c>
      <c r="BH129" s="151">
        <f>IF(U129="zníž. prenesená",N129,0)</f>
        <v>0</v>
      </c>
      <c r="BI129" s="151">
        <f>IF(U129="nulová",N129,0)</f>
        <v>0</v>
      </c>
      <c r="BJ129" s="17" t="s">
        <v>80</v>
      </c>
      <c r="BK129" s="152">
        <f>ROUND(L129*K129,3)</f>
        <v>0</v>
      </c>
      <c r="BL129" s="17" t="s">
        <v>138</v>
      </c>
      <c r="BM129" s="17" t="s">
        <v>168</v>
      </c>
    </row>
    <row r="130" spans="2:65" s="11" customFormat="1" ht="22.5" customHeight="1" x14ac:dyDescent="0.3">
      <c r="B130" s="156"/>
      <c r="C130" s="157"/>
      <c r="D130" s="157"/>
      <c r="E130" s="158" t="s">
        <v>3</v>
      </c>
      <c r="F130" s="257" t="s">
        <v>169</v>
      </c>
      <c r="G130" s="258"/>
      <c r="H130" s="258"/>
      <c r="I130" s="258"/>
      <c r="J130" s="157"/>
      <c r="K130" s="159" t="s">
        <v>3</v>
      </c>
      <c r="L130" s="157"/>
      <c r="M130" s="157"/>
      <c r="N130" s="157"/>
      <c r="O130" s="157"/>
      <c r="P130" s="157"/>
      <c r="Q130" s="157"/>
      <c r="R130" s="160"/>
      <c r="T130" s="161"/>
      <c r="U130" s="157"/>
      <c r="V130" s="157"/>
      <c r="W130" s="157"/>
      <c r="X130" s="157"/>
      <c r="Y130" s="157"/>
      <c r="Z130" s="157"/>
      <c r="AA130" s="162"/>
      <c r="AT130" s="163" t="s">
        <v>163</v>
      </c>
      <c r="AU130" s="163" t="s">
        <v>80</v>
      </c>
      <c r="AV130" s="11" t="s">
        <v>76</v>
      </c>
      <c r="AW130" s="11" t="s">
        <v>26</v>
      </c>
      <c r="AX130" s="11" t="s">
        <v>69</v>
      </c>
      <c r="AY130" s="163" t="s">
        <v>120</v>
      </c>
    </row>
    <row r="131" spans="2:65" s="12" customFormat="1" ht="22.5" customHeight="1" x14ac:dyDescent="0.3">
      <c r="B131" s="164"/>
      <c r="C131" s="165"/>
      <c r="D131" s="165"/>
      <c r="E131" s="166" t="s">
        <v>3</v>
      </c>
      <c r="F131" s="259" t="s">
        <v>170</v>
      </c>
      <c r="G131" s="260"/>
      <c r="H131" s="260"/>
      <c r="I131" s="260"/>
      <c r="J131" s="165"/>
      <c r="K131" s="167">
        <v>42.56</v>
      </c>
      <c r="L131" s="165"/>
      <c r="M131" s="165"/>
      <c r="N131" s="165"/>
      <c r="O131" s="165"/>
      <c r="P131" s="165"/>
      <c r="Q131" s="165"/>
      <c r="R131" s="168"/>
      <c r="T131" s="169"/>
      <c r="U131" s="165"/>
      <c r="V131" s="165"/>
      <c r="W131" s="165"/>
      <c r="X131" s="165"/>
      <c r="Y131" s="165"/>
      <c r="Z131" s="165"/>
      <c r="AA131" s="170"/>
      <c r="AT131" s="171" t="s">
        <v>163</v>
      </c>
      <c r="AU131" s="171" t="s">
        <v>80</v>
      </c>
      <c r="AV131" s="12" t="s">
        <v>80</v>
      </c>
      <c r="AW131" s="12" t="s">
        <v>26</v>
      </c>
      <c r="AX131" s="12" t="s">
        <v>69</v>
      </c>
      <c r="AY131" s="171" t="s">
        <v>120</v>
      </c>
    </row>
    <row r="132" spans="2:65" s="11" customFormat="1" ht="22.5" customHeight="1" x14ac:dyDescent="0.3">
      <c r="B132" s="156"/>
      <c r="C132" s="157"/>
      <c r="D132" s="157"/>
      <c r="E132" s="158" t="s">
        <v>3</v>
      </c>
      <c r="F132" s="261" t="s">
        <v>171</v>
      </c>
      <c r="G132" s="258"/>
      <c r="H132" s="258"/>
      <c r="I132" s="258"/>
      <c r="J132" s="157"/>
      <c r="K132" s="159" t="s">
        <v>3</v>
      </c>
      <c r="L132" s="157"/>
      <c r="M132" s="157"/>
      <c r="N132" s="157"/>
      <c r="O132" s="157"/>
      <c r="P132" s="157"/>
      <c r="Q132" s="157"/>
      <c r="R132" s="160"/>
      <c r="T132" s="161"/>
      <c r="U132" s="157"/>
      <c r="V132" s="157"/>
      <c r="W132" s="157"/>
      <c r="X132" s="157"/>
      <c r="Y132" s="157"/>
      <c r="Z132" s="157"/>
      <c r="AA132" s="162"/>
      <c r="AT132" s="163" t="s">
        <v>163</v>
      </c>
      <c r="AU132" s="163" t="s">
        <v>80</v>
      </c>
      <c r="AV132" s="11" t="s">
        <v>76</v>
      </c>
      <c r="AW132" s="11" t="s">
        <v>26</v>
      </c>
      <c r="AX132" s="11" t="s">
        <v>69</v>
      </c>
      <c r="AY132" s="163" t="s">
        <v>120</v>
      </c>
    </row>
    <row r="133" spans="2:65" s="12" customFormat="1" ht="22.5" customHeight="1" x14ac:dyDescent="0.3">
      <c r="B133" s="164"/>
      <c r="C133" s="165"/>
      <c r="D133" s="165"/>
      <c r="E133" s="166" t="s">
        <v>3</v>
      </c>
      <c r="F133" s="259" t="s">
        <v>172</v>
      </c>
      <c r="G133" s="260"/>
      <c r="H133" s="260"/>
      <c r="I133" s="260"/>
      <c r="J133" s="165"/>
      <c r="K133" s="167">
        <v>138.33000000000001</v>
      </c>
      <c r="L133" s="165"/>
      <c r="M133" s="165"/>
      <c r="N133" s="165"/>
      <c r="O133" s="165"/>
      <c r="P133" s="165"/>
      <c r="Q133" s="165"/>
      <c r="R133" s="168"/>
      <c r="T133" s="169"/>
      <c r="U133" s="165"/>
      <c r="V133" s="165"/>
      <c r="W133" s="165"/>
      <c r="X133" s="165"/>
      <c r="Y133" s="165"/>
      <c r="Z133" s="165"/>
      <c r="AA133" s="170"/>
      <c r="AT133" s="171" t="s">
        <v>163</v>
      </c>
      <c r="AU133" s="171" t="s">
        <v>80</v>
      </c>
      <c r="AV133" s="12" t="s">
        <v>80</v>
      </c>
      <c r="AW133" s="12" t="s">
        <v>26</v>
      </c>
      <c r="AX133" s="12" t="s">
        <v>69</v>
      </c>
      <c r="AY133" s="171" t="s">
        <v>120</v>
      </c>
    </row>
    <row r="134" spans="2:65" s="11" customFormat="1" ht="22.5" customHeight="1" x14ac:dyDescent="0.3">
      <c r="B134" s="156"/>
      <c r="C134" s="157"/>
      <c r="D134" s="157"/>
      <c r="E134" s="158" t="s">
        <v>3</v>
      </c>
      <c r="F134" s="261" t="s">
        <v>173</v>
      </c>
      <c r="G134" s="258"/>
      <c r="H134" s="258"/>
      <c r="I134" s="258"/>
      <c r="J134" s="157"/>
      <c r="K134" s="159" t="s">
        <v>3</v>
      </c>
      <c r="L134" s="157"/>
      <c r="M134" s="157"/>
      <c r="N134" s="157"/>
      <c r="O134" s="157"/>
      <c r="P134" s="157"/>
      <c r="Q134" s="157"/>
      <c r="R134" s="160"/>
      <c r="T134" s="161"/>
      <c r="U134" s="157"/>
      <c r="V134" s="157"/>
      <c r="W134" s="157"/>
      <c r="X134" s="157"/>
      <c r="Y134" s="157"/>
      <c r="Z134" s="157"/>
      <c r="AA134" s="162"/>
      <c r="AT134" s="163" t="s">
        <v>163</v>
      </c>
      <c r="AU134" s="163" t="s">
        <v>80</v>
      </c>
      <c r="AV134" s="11" t="s">
        <v>76</v>
      </c>
      <c r="AW134" s="11" t="s">
        <v>26</v>
      </c>
      <c r="AX134" s="11" t="s">
        <v>69</v>
      </c>
      <c r="AY134" s="163" t="s">
        <v>120</v>
      </c>
    </row>
    <row r="135" spans="2:65" s="12" customFormat="1" ht="22.5" customHeight="1" x14ac:dyDescent="0.3">
      <c r="B135" s="164"/>
      <c r="C135" s="165"/>
      <c r="D135" s="165"/>
      <c r="E135" s="166" t="s">
        <v>3</v>
      </c>
      <c r="F135" s="259" t="s">
        <v>174</v>
      </c>
      <c r="G135" s="260"/>
      <c r="H135" s="260"/>
      <c r="I135" s="260"/>
      <c r="J135" s="165"/>
      <c r="K135" s="167">
        <v>27.64</v>
      </c>
      <c r="L135" s="165"/>
      <c r="M135" s="165"/>
      <c r="N135" s="165"/>
      <c r="O135" s="165"/>
      <c r="P135" s="165"/>
      <c r="Q135" s="165"/>
      <c r="R135" s="168"/>
      <c r="T135" s="169"/>
      <c r="U135" s="165"/>
      <c r="V135" s="165"/>
      <c r="W135" s="165"/>
      <c r="X135" s="165"/>
      <c r="Y135" s="165"/>
      <c r="Z135" s="165"/>
      <c r="AA135" s="170"/>
      <c r="AT135" s="171" t="s">
        <v>163</v>
      </c>
      <c r="AU135" s="171" t="s">
        <v>80</v>
      </c>
      <c r="AV135" s="12" t="s">
        <v>80</v>
      </c>
      <c r="AW135" s="12" t="s">
        <v>26</v>
      </c>
      <c r="AX135" s="12" t="s">
        <v>69</v>
      </c>
      <c r="AY135" s="171" t="s">
        <v>120</v>
      </c>
    </row>
    <row r="136" spans="2:65" s="13" customFormat="1" ht="22.5" customHeight="1" x14ac:dyDescent="0.3">
      <c r="B136" s="172"/>
      <c r="C136" s="173"/>
      <c r="D136" s="173"/>
      <c r="E136" s="174" t="s">
        <v>3</v>
      </c>
      <c r="F136" s="262" t="s">
        <v>175</v>
      </c>
      <c r="G136" s="263"/>
      <c r="H136" s="263"/>
      <c r="I136" s="263"/>
      <c r="J136" s="173"/>
      <c r="K136" s="175">
        <v>208.53</v>
      </c>
      <c r="L136" s="173"/>
      <c r="M136" s="173"/>
      <c r="N136" s="173"/>
      <c r="O136" s="173"/>
      <c r="P136" s="173"/>
      <c r="Q136" s="173"/>
      <c r="R136" s="176"/>
      <c r="T136" s="177"/>
      <c r="U136" s="173"/>
      <c r="V136" s="173"/>
      <c r="W136" s="173"/>
      <c r="X136" s="173"/>
      <c r="Y136" s="173"/>
      <c r="Z136" s="173"/>
      <c r="AA136" s="178"/>
      <c r="AT136" s="179" t="s">
        <v>163</v>
      </c>
      <c r="AU136" s="179" t="s">
        <v>80</v>
      </c>
      <c r="AV136" s="13" t="s">
        <v>138</v>
      </c>
      <c r="AW136" s="13" t="s">
        <v>26</v>
      </c>
      <c r="AX136" s="13" t="s">
        <v>76</v>
      </c>
      <c r="AY136" s="179" t="s">
        <v>120</v>
      </c>
    </row>
    <row r="137" spans="2:65" s="1" customFormat="1" ht="44.25" customHeight="1" x14ac:dyDescent="0.3">
      <c r="B137" s="142"/>
      <c r="C137" s="143" t="s">
        <v>138</v>
      </c>
      <c r="D137" s="143" t="s">
        <v>121</v>
      </c>
      <c r="E137" s="144" t="s">
        <v>176</v>
      </c>
      <c r="F137" s="239" t="s">
        <v>177</v>
      </c>
      <c r="G137" s="240"/>
      <c r="H137" s="240"/>
      <c r="I137" s="240"/>
      <c r="J137" s="145" t="s">
        <v>167</v>
      </c>
      <c r="K137" s="146">
        <v>315.22000000000003</v>
      </c>
      <c r="L137" s="241"/>
      <c r="M137" s="242"/>
      <c r="N137" s="243">
        <f>ROUND(L137*K137,3)</f>
        <v>0</v>
      </c>
      <c r="O137" s="240"/>
      <c r="P137" s="240"/>
      <c r="Q137" s="240"/>
      <c r="R137" s="147"/>
      <c r="T137" s="148" t="s">
        <v>3</v>
      </c>
      <c r="U137" s="40" t="s">
        <v>36</v>
      </c>
      <c r="V137" s="149">
        <v>4.1000000000000002E-2</v>
      </c>
      <c r="W137" s="149">
        <f>V137*K137</f>
        <v>12.924020000000002</v>
      </c>
      <c r="X137" s="149">
        <v>0</v>
      </c>
      <c r="Y137" s="149">
        <f>X137*K137</f>
        <v>0</v>
      </c>
      <c r="Z137" s="149">
        <v>0</v>
      </c>
      <c r="AA137" s="150">
        <f>Z137*K137</f>
        <v>0</v>
      </c>
      <c r="AR137" s="17" t="s">
        <v>138</v>
      </c>
      <c r="AT137" s="17" t="s">
        <v>121</v>
      </c>
      <c r="AU137" s="17" t="s">
        <v>80</v>
      </c>
      <c r="AY137" s="17" t="s">
        <v>120</v>
      </c>
      <c r="BE137" s="151">
        <f>IF(U137="základná",N137,0)</f>
        <v>0</v>
      </c>
      <c r="BF137" s="151">
        <f>IF(U137="znížená",N137,0)</f>
        <v>0</v>
      </c>
      <c r="BG137" s="151">
        <f>IF(U137="zákl. prenesená",N137,0)</f>
        <v>0</v>
      </c>
      <c r="BH137" s="151">
        <f>IF(U137="zníž. prenesená",N137,0)</f>
        <v>0</v>
      </c>
      <c r="BI137" s="151">
        <f>IF(U137="nulová",N137,0)</f>
        <v>0</v>
      </c>
      <c r="BJ137" s="17" t="s">
        <v>80</v>
      </c>
      <c r="BK137" s="152">
        <f>ROUND(L137*K137,3)</f>
        <v>0</v>
      </c>
      <c r="BL137" s="17" t="s">
        <v>138</v>
      </c>
      <c r="BM137" s="17" t="s">
        <v>178</v>
      </c>
    </row>
    <row r="138" spans="2:65" s="11" customFormat="1" ht="22.5" customHeight="1" x14ac:dyDescent="0.3">
      <c r="B138" s="156"/>
      <c r="C138" s="157"/>
      <c r="D138" s="157"/>
      <c r="E138" s="158" t="s">
        <v>3</v>
      </c>
      <c r="F138" s="257" t="s">
        <v>179</v>
      </c>
      <c r="G138" s="258"/>
      <c r="H138" s="258"/>
      <c r="I138" s="258"/>
      <c r="J138" s="157"/>
      <c r="K138" s="159" t="s">
        <v>3</v>
      </c>
      <c r="L138" s="157"/>
      <c r="M138" s="157"/>
      <c r="N138" s="157"/>
      <c r="O138" s="157"/>
      <c r="P138" s="157"/>
      <c r="Q138" s="157"/>
      <c r="R138" s="160"/>
      <c r="T138" s="161"/>
      <c r="U138" s="157"/>
      <c r="V138" s="157"/>
      <c r="W138" s="157"/>
      <c r="X138" s="157"/>
      <c r="Y138" s="157"/>
      <c r="Z138" s="157"/>
      <c r="AA138" s="162"/>
      <c r="AT138" s="163" t="s">
        <v>163</v>
      </c>
      <c r="AU138" s="163" t="s">
        <v>80</v>
      </c>
      <c r="AV138" s="11" t="s">
        <v>76</v>
      </c>
      <c r="AW138" s="11" t="s">
        <v>26</v>
      </c>
      <c r="AX138" s="11" t="s">
        <v>69</v>
      </c>
      <c r="AY138" s="163" t="s">
        <v>120</v>
      </c>
    </row>
    <row r="139" spans="2:65" s="12" customFormat="1" ht="22.5" customHeight="1" x14ac:dyDescent="0.3">
      <c r="B139" s="164"/>
      <c r="C139" s="165"/>
      <c r="D139" s="165"/>
      <c r="E139" s="166" t="s">
        <v>3</v>
      </c>
      <c r="F139" s="259" t="s">
        <v>180</v>
      </c>
      <c r="G139" s="260"/>
      <c r="H139" s="260"/>
      <c r="I139" s="260"/>
      <c r="J139" s="165"/>
      <c r="K139" s="167">
        <v>174.17</v>
      </c>
      <c r="L139" s="165"/>
      <c r="M139" s="165"/>
      <c r="N139" s="165"/>
      <c r="O139" s="165"/>
      <c r="P139" s="165"/>
      <c r="Q139" s="165"/>
      <c r="R139" s="168"/>
      <c r="T139" s="169"/>
      <c r="U139" s="165"/>
      <c r="V139" s="165"/>
      <c r="W139" s="165"/>
      <c r="X139" s="165"/>
      <c r="Y139" s="165"/>
      <c r="Z139" s="165"/>
      <c r="AA139" s="170"/>
      <c r="AT139" s="171" t="s">
        <v>163</v>
      </c>
      <c r="AU139" s="171" t="s">
        <v>80</v>
      </c>
      <c r="AV139" s="12" t="s">
        <v>80</v>
      </c>
      <c r="AW139" s="12" t="s">
        <v>26</v>
      </c>
      <c r="AX139" s="12" t="s">
        <v>69</v>
      </c>
      <c r="AY139" s="171" t="s">
        <v>120</v>
      </c>
    </row>
    <row r="140" spans="2:65" s="11" customFormat="1" ht="31.5" customHeight="1" x14ac:dyDescent="0.3">
      <c r="B140" s="156"/>
      <c r="C140" s="157"/>
      <c r="D140" s="157"/>
      <c r="E140" s="158" t="s">
        <v>3</v>
      </c>
      <c r="F140" s="261" t="s">
        <v>181</v>
      </c>
      <c r="G140" s="258"/>
      <c r="H140" s="258"/>
      <c r="I140" s="258"/>
      <c r="J140" s="157"/>
      <c r="K140" s="159" t="s">
        <v>3</v>
      </c>
      <c r="L140" s="157"/>
      <c r="M140" s="157"/>
      <c r="N140" s="157"/>
      <c r="O140" s="157"/>
      <c r="P140" s="157"/>
      <c r="Q140" s="157"/>
      <c r="R140" s="160"/>
      <c r="T140" s="161"/>
      <c r="U140" s="157"/>
      <c r="V140" s="157"/>
      <c r="W140" s="157"/>
      <c r="X140" s="157"/>
      <c r="Y140" s="157"/>
      <c r="Z140" s="157"/>
      <c r="AA140" s="162"/>
      <c r="AT140" s="163" t="s">
        <v>163</v>
      </c>
      <c r="AU140" s="163" t="s">
        <v>80</v>
      </c>
      <c r="AV140" s="11" t="s">
        <v>76</v>
      </c>
      <c r="AW140" s="11" t="s">
        <v>26</v>
      </c>
      <c r="AX140" s="11" t="s">
        <v>69</v>
      </c>
      <c r="AY140" s="163" t="s">
        <v>120</v>
      </c>
    </row>
    <row r="141" spans="2:65" s="12" customFormat="1" ht="22.5" customHeight="1" x14ac:dyDescent="0.3">
      <c r="B141" s="164"/>
      <c r="C141" s="165"/>
      <c r="D141" s="165"/>
      <c r="E141" s="166" t="s">
        <v>3</v>
      </c>
      <c r="F141" s="259" t="s">
        <v>182</v>
      </c>
      <c r="G141" s="260"/>
      <c r="H141" s="260"/>
      <c r="I141" s="260"/>
      <c r="J141" s="165"/>
      <c r="K141" s="167">
        <v>141.05000000000001</v>
      </c>
      <c r="L141" s="165"/>
      <c r="M141" s="165"/>
      <c r="N141" s="165"/>
      <c r="O141" s="165"/>
      <c r="P141" s="165"/>
      <c r="Q141" s="165"/>
      <c r="R141" s="168"/>
      <c r="T141" s="169"/>
      <c r="U141" s="165"/>
      <c r="V141" s="165"/>
      <c r="W141" s="165"/>
      <c r="X141" s="165"/>
      <c r="Y141" s="165"/>
      <c r="Z141" s="165"/>
      <c r="AA141" s="170"/>
      <c r="AT141" s="171" t="s">
        <v>163</v>
      </c>
      <c r="AU141" s="171" t="s">
        <v>80</v>
      </c>
      <c r="AV141" s="12" t="s">
        <v>80</v>
      </c>
      <c r="AW141" s="12" t="s">
        <v>26</v>
      </c>
      <c r="AX141" s="12" t="s">
        <v>69</v>
      </c>
      <c r="AY141" s="171" t="s">
        <v>120</v>
      </c>
    </row>
    <row r="142" spans="2:65" s="13" customFormat="1" ht="22.5" customHeight="1" x14ac:dyDescent="0.3">
      <c r="B142" s="172"/>
      <c r="C142" s="173"/>
      <c r="D142" s="173"/>
      <c r="E142" s="174" t="s">
        <v>3</v>
      </c>
      <c r="F142" s="262" t="s">
        <v>175</v>
      </c>
      <c r="G142" s="263"/>
      <c r="H142" s="263"/>
      <c r="I142" s="263"/>
      <c r="J142" s="173"/>
      <c r="K142" s="175">
        <v>315.22000000000003</v>
      </c>
      <c r="L142" s="173"/>
      <c r="M142" s="173"/>
      <c r="N142" s="173"/>
      <c r="O142" s="173"/>
      <c r="P142" s="173"/>
      <c r="Q142" s="173"/>
      <c r="R142" s="176"/>
      <c r="T142" s="177"/>
      <c r="U142" s="173"/>
      <c r="V142" s="173"/>
      <c r="W142" s="173"/>
      <c r="X142" s="173"/>
      <c r="Y142" s="173"/>
      <c r="Z142" s="173"/>
      <c r="AA142" s="178"/>
      <c r="AT142" s="179" t="s">
        <v>163</v>
      </c>
      <c r="AU142" s="179" t="s">
        <v>80</v>
      </c>
      <c r="AV142" s="13" t="s">
        <v>138</v>
      </c>
      <c r="AW142" s="13" t="s">
        <v>26</v>
      </c>
      <c r="AX142" s="13" t="s">
        <v>76</v>
      </c>
      <c r="AY142" s="179" t="s">
        <v>120</v>
      </c>
    </row>
    <row r="143" spans="2:65" s="1" customFormat="1" ht="22.5" customHeight="1" x14ac:dyDescent="0.3">
      <c r="B143" s="142"/>
      <c r="C143" s="143" t="s">
        <v>119</v>
      </c>
      <c r="D143" s="143" t="s">
        <v>121</v>
      </c>
      <c r="E143" s="144" t="s">
        <v>183</v>
      </c>
      <c r="F143" s="239" t="s">
        <v>184</v>
      </c>
      <c r="G143" s="240"/>
      <c r="H143" s="240"/>
      <c r="I143" s="240"/>
      <c r="J143" s="145" t="s">
        <v>167</v>
      </c>
      <c r="K143" s="146">
        <v>208.53</v>
      </c>
      <c r="L143" s="241"/>
      <c r="M143" s="242"/>
      <c r="N143" s="243">
        <f>ROUND(L143*K143,3)</f>
        <v>0</v>
      </c>
      <c r="O143" s="240"/>
      <c r="P143" s="240"/>
      <c r="Q143" s="240"/>
      <c r="R143" s="147"/>
      <c r="T143" s="148" t="s">
        <v>3</v>
      </c>
      <c r="U143" s="40" t="s">
        <v>36</v>
      </c>
      <c r="V143" s="149">
        <v>8.0000000000000002E-3</v>
      </c>
      <c r="W143" s="149">
        <f>V143*K143</f>
        <v>1.6682399999999999</v>
      </c>
      <c r="X143" s="149">
        <v>0</v>
      </c>
      <c r="Y143" s="149">
        <f>X143*K143</f>
        <v>0</v>
      </c>
      <c r="Z143" s="149">
        <v>0</v>
      </c>
      <c r="AA143" s="150">
        <f>Z143*K143</f>
        <v>0</v>
      </c>
      <c r="AR143" s="17" t="s">
        <v>138</v>
      </c>
      <c r="AT143" s="17" t="s">
        <v>121</v>
      </c>
      <c r="AU143" s="17" t="s">
        <v>80</v>
      </c>
      <c r="AY143" s="17" t="s">
        <v>120</v>
      </c>
      <c r="BE143" s="151">
        <f>IF(U143="základná",N143,0)</f>
        <v>0</v>
      </c>
      <c r="BF143" s="151">
        <f>IF(U143="znížená",N143,0)</f>
        <v>0</v>
      </c>
      <c r="BG143" s="151">
        <f>IF(U143="zákl. prenesená",N143,0)</f>
        <v>0</v>
      </c>
      <c r="BH143" s="151">
        <f>IF(U143="zníž. prenesená",N143,0)</f>
        <v>0</v>
      </c>
      <c r="BI143" s="151">
        <f>IF(U143="nulová",N143,0)</f>
        <v>0</v>
      </c>
      <c r="BJ143" s="17" t="s">
        <v>80</v>
      </c>
      <c r="BK143" s="152">
        <f>ROUND(L143*K143,3)</f>
        <v>0</v>
      </c>
      <c r="BL143" s="17" t="s">
        <v>138</v>
      </c>
      <c r="BM143" s="17" t="s">
        <v>185</v>
      </c>
    </row>
    <row r="144" spans="2:65" s="1" customFormat="1" ht="44.25" customHeight="1" x14ac:dyDescent="0.3">
      <c r="B144" s="142"/>
      <c r="C144" s="143" t="s">
        <v>186</v>
      </c>
      <c r="D144" s="143" t="s">
        <v>121</v>
      </c>
      <c r="E144" s="144" t="s">
        <v>187</v>
      </c>
      <c r="F144" s="239" t="s">
        <v>188</v>
      </c>
      <c r="G144" s="240"/>
      <c r="H144" s="240"/>
      <c r="I144" s="240"/>
      <c r="J144" s="145" t="s">
        <v>167</v>
      </c>
      <c r="K144" s="146">
        <v>141.05000000000001</v>
      </c>
      <c r="L144" s="241"/>
      <c r="M144" s="242"/>
      <c r="N144" s="243">
        <f>ROUND(L144*K144,3)</f>
        <v>0</v>
      </c>
      <c r="O144" s="240"/>
      <c r="P144" s="240"/>
      <c r="Q144" s="240"/>
      <c r="R144" s="147"/>
      <c r="T144" s="148" t="s">
        <v>3</v>
      </c>
      <c r="U144" s="40" t="s">
        <v>36</v>
      </c>
      <c r="V144" s="149">
        <v>0.22900000000000001</v>
      </c>
      <c r="W144" s="149">
        <f>V144*K144</f>
        <v>32.300450000000005</v>
      </c>
      <c r="X144" s="149">
        <v>0</v>
      </c>
      <c r="Y144" s="149">
        <f>X144*K144</f>
        <v>0</v>
      </c>
      <c r="Z144" s="149">
        <v>0</v>
      </c>
      <c r="AA144" s="150">
        <f>Z144*K144</f>
        <v>0</v>
      </c>
      <c r="AR144" s="17" t="s">
        <v>138</v>
      </c>
      <c r="AT144" s="17" t="s">
        <v>121</v>
      </c>
      <c r="AU144" s="17" t="s">
        <v>80</v>
      </c>
      <c r="AY144" s="17" t="s">
        <v>120</v>
      </c>
      <c r="BE144" s="151">
        <f>IF(U144="základná",N144,0)</f>
        <v>0</v>
      </c>
      <c r="BF144" s="151">
        <f>IF(U144="znížená",N144,0)</f>
        <v>0</v>
      </c>
      <c r="BG144" s="151">
        <f>IF(U144="zákl. prenesená",N144,0)</f>
        <v>0</v>
      </c>
      <c r="BH144" s="151">
        <f>IF(U144="zníž. prenesená",N144,0)</f>
        <v>0</v>
      </c>
      <c r="BI144" s="151">
        <f>IF(U144="nulová",N144,0)</f>
        <v>0</v>
      </c>
      <c r="BJ144" s="17" t="s">
        <v>80</v>
      </c>
      <c r="BK144" s="152">
        <f>ROUND(L144*K144,3)</f>
        <v>0</v>
      </c>
      <c r="BL144" s="17" t="s">
        <v>138</v>
      </c>
      <c r="BM144" s="17" t="s">
        <v>189</v>
      </c>
    </row>
    <row r="145" spans="2:65" s="11" customFormat="1" ht="22.5" customHeight="1" x14ac:dyDescent="0.3">
      <c r="B145" s="156"/>
      <c r="C145" s="157"/>
      <c r="D145" s="157"/>
      <c r="E145" s="158" t="s">
        <v>3</v>
      </c>
      <c r="F145" s="257" t="s">
        <v>190</v>
      </c>
      <c r="G145" s="258"/>
      <c r="H145" s="258"/>
      <c r="I145" s="258"/>
      <c r="J145" s="157"/>
      <c r="K145" s="159" t="s">
        <v>3</v>
      </c>
      <c r="L145" s="157"/>
      <c r="M145" s="157"/>
      <c r="N145" s="157"/>
      <c r="O145" s="157"/>
      <c r="P145" s="157"/>
      <c r="Q145" s="157"/>
      <c r="R145" s="160"/>
      <c r="T145" s="161"/>
      <c r="U145" s="157"/>
      <c r="V145" s="157"/>
      <c r="W145" s="157"/>
      <c r="X145" s="157"/>
      <c r="Y145" s="157"/>
      <c r="Z145" s="157"/>
      <c r="AA145" s="162"/>
      <c r="AT145" s="163" t="s">
        <v>163</v>
      </c>
      <c r="AU145" s="163" t="s">
        <v>80</v>
      </c>
      <c r="AV145" s="11" t="s">
        <v>76</v>
      </c>
      <c r="AW145" s="11" t="s">
        <v>26</v>
      </c>
      <c r="AX145" s="11" t="s">
        <v>69</v>
      </c>
      <c r="AY145" s="163" t="s">
        <v>120</v>
      </c>
    </row>
    <row r="146" spans="2:65" s="12" customFormat="1" ht="22.5" customHeight="1" x14ac:dyDescent="0.3">
      <c r="B146" s="164"/>
      <c r="C146" s="165"/>
      <c r="D146" s="165"/>
      <c r="E146" s="166" t="s">
        <v>3</v>
      </c>
      <c r="F146" s="259" t="s">
        <v>191</v>
      </c>
      <c r="G146" s="260"/>
      <c r="H146" s="260"/>
      <c r="I146" s="260"/>
      <c r="J146" s="165"/>
      <c r="K146" s="167">
        <v>141.05000000000001</v>
      </c>
      <c r="L146" s="165"/>
      <c r="M146" s="165"/>
      <c r="N146" s="165"/>
      <c r="O146" s="165"/>
      <c r="P146" s="165"/>
      <c r="Q146" s="165"/>
      <c r="R146" s="168"/>
      <c r="T146" s="169"/>
      <c r="U146" s="165"/>
      <c r="V146" s="165"/>
      <c r="W146" s="165"/>
      <c r="X146" s="165"/>
      <c r="Y146" s="165"/>
      <c r="Z146" s="165"/>
      <c r="AA146" s="170"/>
      <c r="AT146" s="171" t="s">
        <v>163</v>
      </c>
      <c r="AU146" s="171" t="s">
        <v>80</v>
      </c>
      <c r="AV146" s="12" t="s">
        <v>80</v>
      </c>
      <c r="AW146" s="12" t="s">
        <v>26</v>
      </c>
      <c r="AX146" s="12" t="s">
        <v>76</v>
      </c>
      <c r="AY146" s="171" t="s">
        <v>120</v>
      </c>
    </row>
    <row r="147" spans="2:65" s="1" customFormat="1" ht="31.5" customHeight="1" x14ac:dyDescent="0.3">
      <c r="B147" s="142"/>
      <c r="C147" s="143" t="s">
        <v>192</v>
      </c>
      <c r="D147" s="143" t="s">
        <v>121</v>
      </c>
      <c r="E147" s="144" t="s">
        <v>193</v>
      </c>
      <c r="F147" s="239" t="s">
        <v>194</v>
      </c>
      <c r="G147" s="240"/>
      <c r="H147" s="240"/>
      <c r="I147" s="240"/>
      <c r="J147" s="145" t="s">
        <v>167</v>
      </c>
      <c r="K147" s="146">
        <v>33.119999999999997</v>
      </c>
      <c r="L147" s="241"/>
      <c r="M147" s="242"/>
      <c r="N147" s="243">
        <f>ROUND(L147*K147,3)</f>
        <v>0</v>
      </c>
      <c r="O147" s="240"/>
      <c r="P147" s="240"/>
      <c r="Q147" s="240"/>
      <c r="R147" s="147"/>
      <c r="T147" s="148" t="s">
        <v>3</v>
      </c>
      <c r="U147" s="40" t="s">
        <v>36</v>
      </c>
      <c r="V147" s="149">
        <v>0.3</v>
      </c>
      <c r="W147" s="149">
        <f>V147*K147</f>
        <v>9.9359999999999982</v>
      </c>
      <c r="X147" s="149">
        <v>1.7</v>
      </c>
      <c r="Y147" s="149">
        <f>X147*K147</f>
        <v>56.303999999999995</v>
      </c>
      <c r="Z147" s="149">
        <v>0</v>
      </c>
      <c r="AA147" s="150">
        <f>Z147*K147</f>
        <v>0</v>
      </c>
      <c r="AR147" s="17" t="s">
        <v>138</v>
      </c>
      <c r="AT147" s="17" t="s">
        <v>121</v>
      </c>
      <c r="AU147" s="17" t="s">
        <v>80</v>
      </c>
      <c r="AY147" s="17" t="s">
        <v>120</v>
      </c>
      <c r="BE147" s="151">
        <f>IF(U147="základná",N147,0)</f>
        <v>0</v>
      </c>
      <c r="BF147" s="151">
        <f>IF(U147="znížená",N147,0)</f>
        <v>0</v>
      </c>
      <c r="BG147" s="151">
        <f>IF(U147="zákl. prenesená",N147,0)</f>
        <v>0</v>
      </c>
      <c r="BH147" s="151">
        <f>IF(U147="zníž. prenesená",N147,0)</f>
        <v>0</v>
      </c>
      <c r="BI147" s="151">
        <f>IF(U147="nulová",N147,0)</f>
        <v>0</v>
      </c>
      <c r="BJ147" s="17" t="s">
        <v>80</v>
      </c>
      <c r="BK147" s="152">
        <f>ROUND(L147*K147,3)</f>
        <v>0</v>
      </c>
      <c r="BL147" s="17" t="s">
        <v>138</v>
      </c>
      <c r="BM147" s="17" t="s">
        <v>195</v>
      </c>
    </row>
    <row r="148" spans="2:65" s="11" customFormat="1" ht="22.5" customHeight="1" x14ac:dyDescent="0.3">
      <c r="B148" s="156"/>
      <c r="C148" s="157"/>
      <c r="D148" s="157"/>
      <c r="E148" s="158" t="s">
        <v>3</v>
      </c>
      <c r="F148" s="257" t="s">
        <v>196</v>
      </c>
      <c r="G148" s="258"/>
      <c r="H148" s="258"/>
      <c r="I148" s="258"/>
      <c r="J148" s="157"/>
      <c r="K148" s="159" t="s">
        <v>3</v>
      </c>
      <c r="L148" s="157"/>
      <c r="M148" s="157"/>
      <c r="N148" s="157"/>
      <c r="O148" s="157"/>
      <c r="P148" s="157"/>
      <c r="Q148" s="157"/>
      <c r="R148" s="160"/>
      <c r="T148" s="161"/>
      <c r="U148" s="157"/>
      <c r="V148" s="157"/>
      <c r="W148" s="157"/>
      <c r="X148" s="157"/>
      <c r="Y148" s="157"/>
      <c r="Z148" s="157"/>
      <c r="AA148" s="162"/>
      <c r="AT148" s="163" t="s">
        <v>163</v>
      </c>
      <c r="AU148" s="163" t="s">
        <v>80</v>
      </c>
      <c r="AV148" s="11" t="s">
        <v>76</v>
      </c>
      <c r="AW148" s="11" t="s">
        <v>26</v>
      </c>
      <c r="AX148" s="11" t="s">
        <v>69</v>
      </c>
      <c r="AY148" s="163" t="s">
        <v>120</v>
      </c>
    </row>
    <row r="149" spans="2:65" s="12" customFormat="1" ht="22.5" customHeight="1" x14ac:dyDescent="0.3">
      <c r="B149" s="164"/>
      <c r="C149" s="165"/>
      <c r="D149" s="165"/>
      <c r="E149" s="166" t="s">
        <v>3</v>
      </c>
      <c r="F149" s="259" t="s">
        <v>197</v>
      </c>
      <c r="G149" s="260"/>
      <c r="H149" s="260"/>
      <c r="I149" s="260"/>
      <c r="J149" s="165"/>
      <c r="K149" s="167">
        <v>33.119999999999997</v>
      </c>
      <c r="L149" s="165"/>
      <c r="M149" s="165"/>
      <c r="N149" s="165"/>
      <c r="O149" s="165"/>
      <c r="P149" s="165"/>
      <c r="Q149" s="165"/>
      <c r="R149" s="168"/>
      <c r="T149" s="169"/>
      <c r="U149" s="165"/>
      <c r="V149" s="165"/>
      <c r="W149" s="165"/>
      <c r="X149" s="165"/>
      <c r="Y149" s="165"/>
      <c r="Z149" s="165"/>
      <c r="AA149" s="170"/>
      <c r="AT149" s="171" t="s">
        <v>163</v>
      </c>
      <c r="AU149" s="171" t="s">
        <v>80</v>
      </c>
      <c r="AV149" s="12" t="s">
        <v>80</v>
      </c>
      <c r="AW149" s="12" t="s">
        <v>26</v>
      </c>
      <c r="AX149" s="12" t="s">
        <v>76</v>
      </c>
      <c r="AY149" s="171" t="s">
        <v>120</v>
      </c>
    </row>
    <row r="150" spans="2:65" s="1" customFormat="1" ht="31.5" customHeight="1" x14ac:dyDescent="0.3">
      <c r="B150" s="142"/>
      <c r="C150" s="143" t="s">
        <v>198</v>
      </c>
      <c r="D150" s="143" t="s">
        <v>121</v>
      </c>
      <c r="E150" s="144" t="s">
        <v>199</v>
      </c>
      <c r="F150" s="239" t="s">
        <v>200</v>
      </c>
      <c r="G150" s="240"/>
      <c r="H150" s="240"/>
      <c r="I150" s="240"/>
      <c r="J150" s="145" t="s">
        <v>167</v>
      </c>
      <c r="K150" s="146">
        <v>37.200000000000003</v>
      </c>
      <c r="L150" s="241"/>
      <c r="M150" s="242"/>
      <c r="N150" s="243">
        <f>ROUND(L150*K150,3)</f>
        <v>0</v>
      </c>
      <c r="O150" s="240"/>
      <c r="P150" s="240"/>
      <c r="Q150" s="240"/>
      <c r="R150" s="147"/>
      <c r="T150" s="148" t="s">
        <v>3</v>
      </c>
      <c r="U150" s="40" t="s">
        <v>36</v>
      </c>
      <c r="V150" s="149">
        <v>0.2</v>
      </c>
      <c r="W150" s="149">
        <f>V150*K150</f>
        <v>7.4400000000000013</v>
      </c>
      <c r="X150" s="149">
        <v>1.7</v>
      </c>
      <c r="Y150" s="149">
        <f>X150*K150</f>
        <v>63.24</v>
      </c>
      <c r="Z150" s="149">
        <v>0</v>
      </c>
      <c r="AA150" s="150">
        <f>Z150*K150</f>
        <v>0</v>
      </c>
      <c r="AR150" s="17" t="s">
        <v>138</v>
      </c>
      <c r="AT150" s="17" t="s">
        <v>121</v>
      </c>
      <c r="AU150" s="17" t="s">
        <v>80</v>
      </c>
      <c r="AY150" s="17" t="s">
        <v>120</v>
      </c>
      <c r="BE150" s="151">
        <f>IF(U150="základná",N150,0)</f>
        <v>0</v>
      </c>
      <c r="BF150" s="151">
        <f>IF(U150="znížená",N150,0)</f>
        <v>0</v>
      </c>
      <c r="BG150" s="151">
        <f>IF(U150="zákl. prenesená",N150,0)</f>
        <v>0</v>
      </c>
      <c r="BH150" s="151">
        <f>IF(U150="zníž. prenesená",N150,0)</f>
        <v>0</v>
      </c>
      <c r="BI150" s="151">
        <f>IF(U150="nulová",N150,0)</f>
        <v>0</v>
      </c>
      <c r="BJ150" s="17" t="s">
        <v>80</v>
      </c>
      <c r="BK150" s="152">
        <f>ROUND(L150*K150,3)</f>
        <v>0</v>
      </c>
      <c r="BL150" s="17" t="s">
        <v>138</v>
      </c>
      <c r="BM150" s="17" t="s">
        <v>201</v>
      </c>
    </row>
    <row r="151" spans="2:65" s="11" customFormat="1" ht="22.5" customHeight="1" x14ac:dyDescent="0.3">
      <c r="B151" s="156"/>
      <c r="C151" s="157"/>
      <c r="D151" s="157"/>
      <c r="E151" s="158" t="s">
        <v>3</v>
      </c>
      <c r="F151" s="257" t="s">
        <v>202</v>
      </c>
      <c r="G151" s="258"/>
      <c r="H151" s="258"/>
      <c r="I151" s="258"/>
      <c r="J151" s="157"/>
      <c r="K151" s="159" t="s">
        <v>3</v>
      </c>
      <c r="L151" s="157"/>
      <c r="M151" s="157"/>
      <c r="N151" s="157"/>
      <c r="O151" s="157"/>
      <c r="P151" s="157"/>
      <c r="Q151" s="157"/>
      <c r="R151" s="160"/>
      <c r="T151" s="161"/>
      <c r="U151" s="157"/>
      <c r="V151" s="157"/>
      <c r="W151" s="157"/>
      <c r="X151" s="157"/>
      <c r="Y151" s="157"/>
      <c r="Z151" s="157"/>
      <c r="AA151" s="162"/>
      <c r="AT151" s="163" t="s">
        <v>163</v>
      </c>
      <c r="AU151" s="163" t="s">
        <v>80</v>
      </c>
      <c r="AV151" s="11" t="s">
        <v>76</v>
      </c>
      <c r="AW151" s="11" t="s">
        <v>26</v>
      </c>
      <c r="AX151" s="11" t="s">
        <v>69</v>
      </c>
      <c r="AY151" s="163" t="s">
        <v>120</v>
      </c>
    </row>
    <row r="152" spans="2:65" s="12" customFormat="1" ht="22.5" customHeight="1" x14ac:dyDescent="0.3">
      <c r="B152" s="164"/>
      <c r="C152" s="165"/>
      <c r="D152" s="165"/>
      <c r="E152" s="166" t="s">
        <v>3</v>
      </c>
      <c r="F152" s="259" t="s">
        <v>203</v>
      </c>
      <c r="G152" s="260"/>
      <c r="H152" s="260"/>
      <c r="I152" s="260"/>
      <c r="J152" s="165"/>
      <c r="K152" s="167">
        <v>37.200000000000003</v>
      </c>
      <c r="L152" s="165"/>
      <c r="M152" s="165"/>
      <c r="N152" s="165"/>
      <c r="O152" s="165"/>
      <c r="P152" s="165"/>
      <c r="Q152" s="165"/>
      <c r="R152" s="168"/>
      <c r="T152" s="169"/>
      <c r="U152" s="165"/>
      <c r="V152" s="165"/>
      <c r="W152" s="165"/>
      <c r="X152" s="165"/>
      <c r="Y152" s="165"/>
      <c r="Z152" s="165"/>
      <c r="AA152" s="170"/>
      <c r="AT152" s="171" t="s">
        <v>163</v>
      </c>
      <c r="AU152" s="171" t="s">
        <v>80</v>
      </c>
      <c r="AV152" s="12" t="s">
        <v>80</v>
      </c>
      <c r="AW152" s="12" t="s">
        <v>26</v>
      </c>
      <c r="AX152" s="12" t="s">
        <v>76</v>
      </c>
      <c r="AY152" s="171" t="s">
        <v>120</v>
      </c>
    </row>
    <row r="153" spans="2:65" s="10" customFormat="1" ht="29.85" customHeight="1" x14ac:dyDescent="0.3">
      <c r="B153" s="131"/>
      <c r="C153" s="132"/>
      <c r="D153" s="141" t="s">
        <v>145</v>
      </c>
      <c r="E153" s="141"/>
      <c r="F153" s="141"/>
      <c r="G153" s="141"/>
      <c r="H153" s="141"/>
      <c r="I153" s="141"/>
      <c r="J153" s="141"/>
      <c r="K153" s="141"/>
      <c r="L153" s="141"/>
      <c r="M153" s="141"/>
      <c r="N153" s="255">
        <f>BK153</f>
        <v>0</v>
      </c>
      <c r="O153" s="256"/>
      <c r="P153" s="256"/>
      <c r="Q153" s="256"/>
      <c r="R153" s="134"/>
      <c r="T153" s="135"/>
      <c r="U153" s="132"/>
      <c r="V153" s="132"/>
      <c r="W153" s="136">
        <f>SUM(W154:W155)</f>
        <v>324.95100000000002</v>
      </c>
      <c r="X153" s="132"/>
      <c r="Y153" s="136">
        <f>SUM(Y154:Y155)</f>
        <v>27.186669999999999</v>
      </c>
      <c r="Z153" s="132"/>
      <c r="AA153" s="137">
        <f>SUM(AA154:AA155)</f>
        <v>0</v>
      </c>
      <c r="AR153" s="138" t="s">
        <v>76</v>
      </c>
      <c r="AT153" s="139" t="s">
        <v>68</v>
      </c>
      <c r="AU153" s="139" t="s">
        <v>76</v>
      </c>
      <c r="AY153" s="138" t="s">
        <v>120</v>
      </c>
      <c r="BK153" s="140">
        <f>SUM(BK154:BK155)</f>
        <v>0</v>
      </c>
    </row>
    <row r="154" spans="2:65" s="1" customFormat="1" ht="31.5" customHeight="1" x14ac:dyDescent="0.3">
      <c r="B154" s="142"/>
      <c r="C154" s="143" t="s">
        <v>204</v>
      </c>
      <c r="D154" s="143" t="s">
        <v>121</v>
      </c>
      <c r="E154" s="144" t="s">
        <v>205</v>
      </c>
      <c r="F154" s="239" t="s">
        <v>206</v>
      </c>
      <c r="G154" s="240"/>
      <c r="H154" s="240"/>
      <c r="I154" s="240"/>
      <c r="J154" s="145" t="s">
        <v>156</v>
      </c>
      <c r="K154" s="146">
        <v>128</v>
      </c>
      <c r="L154" s="241"/>
      <c r="M154" s="242"/>
      <c r="N154" s="243">
        <f>ROUND(L154*K154,3)</f>
        <v>0</v>
      </c>
      <c r="O154" s="240"/>
      <c r="P154" s="240"/>
      <c r="Q154" s="240"/>
      <c r="R154" s="147"/>
      <c r="T154" s="148" t="s">
        <v>3</v>
      </c>
      <c r="U154" s="40" t="s">
        <v>36</v>
      </c>
      <c r="V154" s="149">
        <v>2.508</v>
      </c>
      <c r="W154" s="149">
        <f>V154*K154</f>
        <v>321.024</v>
      </c>
      <c r="X154" s="149">
        <v>8.7779999999999997E-2</v>
      </c>
      <c r="Y154" s="149">
        <f>X154*K154</f>
        <v>11.23584</v>
      </c>
      <c r="Z154" s="149">
        <v>0</v>
      </c>
      <c r="AA154" s="150">
        <f>Z154*K154</f>
        <v>0</v>
      </c>
      <c r="AR154" s="17" t="s">
        <v>138</v>
      </c>
      <c r="AT154" s="17" t="s">
        <v>121</v>
      </c>
      <c r="AU154" s="17" t="s">
        <v>80</v>
      </c>
      <c r="AY154" s="17" t="s">
        <v>120</v>
      </c>
      <c r="BE154" s="151">
        <f>IF(U154="základná",N154,0)</f>
        <v>0</v>
      </c>
      <c r="BF154" s="151">
        <f>IF(U154="znížená",N154,0)</f>
        <v>0</v>
      </c>
      <c r="BG154" s="151">
        <f>IF(U154="zákl. prenesená",N154,0)</f>
        <v>0</v>
      </c>
      <c r="BH154" s="151">
        <f>IF(U154="zníž. prenesená",N154,0)</f>
        <v>0</v>
      </c>
      <c r="BI154" s="151">
        <f>IF(U154="nulová",N154,0)</f>
        <v>0</v>
      </c>
      <c r="BJ154" s="17" t="s">
        <v>80</v>
      </c>
      <c r="BK154" s="152">
        <f>ROUND(L154*K154,3)</f>
        <v>0</v>
      </c>
      <c r="BL154" s="17" t="s">
        <v>138</v>
      </c>
      <c r="BM154" s="17" t="s">
        <v>207</v>
      </c>
    </row>
    <row r="155" spans="2:65" s="1" customFormat="1" ht="31.5" customHeight="1" x14ac:dyDescent="0.3">
      <c r="B155" s="142"/>
      <c r="C155" s="143" t="s">
        <v>208</v>
      </c>
      <c r="D155" s="143" t="s">
        <v>121</v>
      </c>
      <c r="E155" s="144" t="s">
        <v>209</v>
      </c>
      <c r="F155" s="239" t="s">
        <v>210</v>
      </c>
      <c r="G155" s="240"/>
      <c r="H155" s="240"/>
      <c r="I155" s="240"/>
      <c r="J155" s="145" t="s">
        <v>167</v>
      </c>
      <c r="K155" s="146">
        <v>7</v>
      </c>
      <c r="L155" s="241"/>
      <c r="M155" s="242"/>
      <c r="N155" s="243">
        <f>ROUND(L155*K155,3)</f>
        <v>0</v>
      </c>
      <c r="O155" s="240"/>
      <c r="P155" s="240"/>
      <c r="Q155" s="240"/>
      <c r="R155" s="147"/>
      <c r="T155" s="148" t="s">
        <v>3</v>
      </c>
      <c r="U155" s="40" t="s">
        <v>36</v>
      </c>
      <c r="V155" s="149">
        <v>0.56100000000000005</v>
      </c>
      <c r="W155" s="149">
        <f>V155*K155</f>
        <v>3.9270000000000005</v>
      </c>
      <c r="X155" s="149">
        <v>2.2786900000000001</v>
      </c>
      <c r="Y155" s="149">
        <f>X155*K155</f>
        <v>15.95083</v>
      </c>
      <c r="Z155" s="149">
        <v>0</v>
      </c>
      <c r="AA155" s="150">
        <f>Z155*K155</f>
        <v>0</v>
      </c>
      <c r="AR155" s="17" t="s">
        <v>138</v>
      </c>
      <c r="AT155" s="17" t="s">
        <v>121</v>
      </c>
      <c r="AU155" s="17" t="s">
        <v>80</v>
      </c>
      <c r="AY155" s="17" t="s">
        <v>120</v>
      </c>
      <c r="BE155" s="151">
        <f>IF(U155="základná",N155,0)</f>
        <v>0</v>
      </c>
      <c r="BF155" s="151">
        <f>IF(U155="znížená",N155,0)</f>
        <v>0</v>
      </c>
      <c r="BG155" s="151">
        <f>IF(U155="zákl. prenesená",N155,0)</f>
        <v>0</v>
      </c>
      <c r="BH155" s="151">
        <f>IF(U155="zníž. prenesená",N155,0)</f>
        <v>0</v>
      </c>
      <c r="BI155" s="151">
        <f>IF(U155="nulová",N155,0)</f>
        <v>0</v>
      </c>
      <c r="BJ155" s="17" t="s">
        <v>80</v>
      </c>
      <c r="BK155" s="152">
        <f>ROUND(L155*K155,3)</f>
        <v>0</v>
      </c>
      <c r="BL155" s="17" t="s">
        <v>138</v>
      </c>
      <c r="BM155" s="17" t="s">
        <v>211</v>
      </c>
    </row>
    <row r="156" spans="2:65" s="10" customFormat="1" ht="29.85" customHeight="1" x14ac:dyDescent="0.3">
      <c r="B156" s="131"/>
      <c r="C156" s="132"/>
      <c r="D156" s="141" t="s">
        <v>146</v>
      </c>
      <c r="E156" s="141"/>
      <c r="F156" s="141"/>
      <c r="G156" s="141"/>
      <c r="H156" s="141"/>
      <c r="I156" s="141"/>
      <c r="J156" s="141"/>
      <c r="K156" s="141"/>
      <c r="L156" s="141"/>
      <c r="M156" s="141"/>
      <c r="N156" s="264">
        <f>BK156</f>
        <v>0</v>
      </c>
      <c r="O156" s="265"/>
      <c r="P156" s="265"/>
      <c r="Q156" s="265"/>
      <c r="R156" s="134"/>
      <c r="T156" s="135"/>
      <c r="U156" s="132"/>
      <c r="V156" s="132"/>
      <c r="W156" s="136">
        <f>SUM(W157:W163)</f>
        <v>623.20890000000009</v>
      </c>
      <c r="X156" s="132"/>
      <c r="Y156" s="136">
        <f>SUM(Y157:Y163)</f>
        <v>108.98403300000001</v>
      </c>
      <c r="Z156" s="132"/>
      <c r="AA156" s="137">
        <f>SUM(AA157:AA163)</f>
        <v>0</v>
      </c>
      <c r="AR156" s="138" t="s">
        <v>76</v>
      </c>
      <c r="AT156" s="139" t="s">
        <v>68</v>
      </c>
      <c r="AU156" s="139" t="s">
        <v>76</v>
      </c>
      <c r="AY156" s="138" t="s">
        <v>120</v>
      </c>
      <c r="BK156" s="140">
        <f>SUM(BK157:BK163)</f>
        <v>0</v>
      </c>
    </row>
    <row r="157" spans="2:65" s="1" customFormat="1" ht="22.5" customHeight="1" x14ac:dyDescent="0.3">
      <c r="B157" s="142"/>
      <c r="C157" s="143" t="s">
        <v>212</v>
      </c>
      <c r="D157" s="143" t="s">
        <v>121</v>
      </c>
      <c r="E157" s="144" t="s">
        <v>213</v>
      </c>
      <c r="F157" s="239" t="s">
        <v>214</v>
      </c>
      <c r="G157" s="240"/>
      <c r="H157" s="240"/>
      <c r="I157" s="240"/>
      <c r="J157" s="145" t="s">
        <v>167</v>
      </c>
      <c r="K157" s="146">
        <v>45</v>
      </c>
      <c r="L157" s="241"/>
      <c r="M157" s="242"/>
      <c r="N157" s="243">
        <f t="shared" ref="N157:N162" si="0">ROUND(L157*K157,3)</f>
        <v>0</v>
      </c>
      <c r="O157" s="240"/>
      <c r="P157" s="240"/>
      <c r="Q157" s="240"/>
      <c r="R157" s="147"/>
      <c r="T157" s="148" t="s">
        <v>3</v>
      </c>
      <c r="U157" s="40" t="s">
        <v>36</v>
      </c>
      <c r="V157" s="149">
        <v>0.90200000000000002</v>
      </c>
      <c r="W157" s="149">
        <f t="shared" ref="W157:W162" si="1">V157*K157</f>
        <v>40.590000000000003</v>
      </c>
      <c r="X157" s="149">
        <v>2.3223400000000001</v>
      </c>
      <c r="Y157" s="149">
        <f t="shared" ref="Y157:Y162" si="2">X157*K157</f>
        <v>104.50530000000001</v>
      </c>
      <c r="Z157" s="149">
        <v>0</v>
      </c>
      <c r="AA157" s="150">
        <f t="shared" ref="AA157:AA162" si="3">Z157*K157</f>
        <v>0</v>
      </c>
      <c r="AR157" s="17" t="s">
        <v>138</v>
      </c>
      <c r="AT157" s="17" t="s">
        <v>121</v>
      </c>
      <c r="AU157" s="17" t="s">
        <v>80</v>
      </c>
      <c r="AY157" s="17" t="s">
        <v>120</v>
      </c>
      <c r="BE157" s="151">
        <f t="shared" ref="BE157:BE162" si="4">IF(U157="základná",N157,0)</f>
        <v>0</v>
      </c>
      <c r="BF157" s="151">
        <f t="shared" ref="BF157:BF162" si="5">IF(U157="znížená",N157,0)</f>
        <v>0</v>
      </c>
      <c r="BG157" s="151">
        <f t="shared" ref="BG157:BG162" si="6">IF(U157="zákl. prenesená",N157,0)</f>
        <v>0</v>
      </c>
      <c r="BH157" s="151">
        <f t="shared" ref="BH157:BH162" si="7">IF(U157="zníž. prenesená",N157,0)</f>
        <v>0</v>
      </c>
      <c r="BI157" s="151">
        <f t="shared" ref="BI157:BI162" si="8">IF(U157="nulová",N157,0)</f>
        <v>0</v>
      </c>
      <c r="BJ157" s="17" t="s">
        <v>80</v>
      </c>
      <c r="BK157" s="152">
        <f t="shared" ref="BK157:BK162" si="9">ROUND(L157*K157,3)</f>
        <v>0</v>
      </c>
      <c r="BL157" s="17" t="s">
        <v>138</v>
      </c>
      <c r="BM157" s="17" t="s">
        <v>215</v>
      </c>
    </row>
    <row r="158" spans="2:65" s="1" customFormat="1" ht="44.25" customHeight="1" x14ac:dyDescent="0.3">
      <c r="B158" s="142"/>
      <c r="C158" s="143" t="s">
        <v>216</v>
      </c>
      <c r="D158" s="143" t="s">
        <v>121</v>
      </c>
      <c r="E158" s="144" t="s">
        <v>217</v>
      </c>
      <c r="F158" s="239" t="s">
        <v>218</v>
      </c>
      <c r="G158" s="240"/>
      <c r="H158" s="240"/>
      <c r="I158" s="240"/>
      <c r="J158" s="145" t="s">
        <v>219</v>
      </c>
      <c r="K158" s="146">
        <v>150</v>
      </c>
      <c r="L158" s="241"/>
      <c r="M158" s="242"/>
      <c r="N158" s="243">
        <f t="shared" si="0"/>
        <v>0</v>
      </c>
      <c r="O158" s="240"/>
      <c r="P158" s="240"/>
      <c r="Q158" s="240"/>
      <c r="R158" s="147"/>
      <c r="T158" s="148" t="s">
        <v>3</v>
      </c>
      <c r="U158" s="40" t="s">
        <v>36</v>
      </c>
      <c r="V158" s="149">
        <v>0.65</v>
      </c>
      <c r="W158" s="149">
        <f t="shared" si="1"/>
        <v>97.5</v>
      </c>
      <c r="X158" s="149">
        <v>3.46E-3</v>
      </c>
      <c r="Y158" s="149">
        <f t="shared" si="2"/>
        <v>0.51900000000000002</v>
      </c>
      <c r="Z158" s="149">
        <v>0</v>
      </c>
      <c r="AA158" s="150">
        <f t="shared" si="3"/>
        <v>0</v>
      </c>
      <c r="AR158" s="17" t="s">
        <v>138</v>
      </c>
      <c r="AT158" s="17" t="s">
        <v>121</v>
      </c>
      <c r="AU158" s="17" t="s">
        <v>80</v>
      </c>
      <c r="AY158" s="17" t="s">
        <v>120</v>
      </c>
      <c r="BE158" s="151">
        <f t="shared" si="4"/>
        <v>0</v>
      </c>
      <c r="BF158" s="151">
        <f t="shared" si="5"/>
        <v>0</v>
      </c>
      <c r="BG158" s="151">
        <f t="shared" si="6"/>
        <v>0</v>
      </c>
      <c r="BH158" s="151">
        <f t="shared" si="7"/>
        <v>0</v>
      </c>
      <c r="BI158" s="151">
        <f t="shared" si="8"/>
        <v>0</v>
      </c>
      <c r="BJ158" s="17" t="s">
        <v>80</v>
      </c>
      <c r="BK158" s="152">
        <f t="shared" si="9"/>
        <v>0</v>
      </c>
      <c r="BL158" s="17" t="s">
        <v>138</v>
      </c>
      <c r="BM158" s="17" t="s">
        <v>220</v>
      </c>
    </row>
    <row r="159" spans="2:65" s="1" customFormat="1" ht="44.25" customHeight="1" x14ac:dyDescent="0.3">
      <c r="B159" s="142"/>
      <c r="C159" s="143" t="s">
        <v>221</v>
      </c>
      <c r="D159" s="143" t="s">
        <v>121</v>
      </c>
      <c r="E159" s="144" t="s">
        <v>222</v>
      </c>
      <c r="F159" s="239" t="s">
        <v>223</v>
      </c>
      <c r="G159" s="240"/>
      <c r="H159" s="240"/>
      <c r="I159" s="240"/>
      <c r="J159" s="145" t="s">
        <v>219</v>
      </c>
      <c r="K159" s="146">
        <v>150</v>
      </c>
      <c r="L159" s="241"/>
      <c r="M159" s="242"/>
      <c r="N159" s="243">
        <f t="shared" si="0"/>
        <v>0</v>
      </c>
      <c r="O159" s="240"/>
      <c r="P159" s="240"/>
      <c r="Q159" s="240"/>
      <c r="R159" s="147"/>
      <c r="T159" s="148" t="s">
        <v>3</v>
      </c>
      <c r="U159" s="40" t="s">
        <v>36</v>
      </c>
      <c r="V159" s="149">
        <v>0.39400000000000002</v>
      </c>
      <c r="W159" s="149">
        <f t="shared" si="1"/>
        <v>59.1</v>
      </c>
      <c r="X159" s="149">
        <v>5.0000000000000002E-5</v>
      </c>
      <c r="Y159" s="149">
        <f t="shared" si="2"/>
        <v>7.5000000000000006E-3</v>
      </c>
      <c r="Z159" s="149">
        <v>0</v>
      </c>
      <c r="AA159" s="150">
        <f t="shared" si="3"/>
        <v>0</v>
      </c>
      <c r="AR159" s="17" t="s">
        <v>138</v>
      </c>
      <c r="AT159" s="17" t="s">
        <v>121</v>
      </c>
      <c r="AU159" s="17" t="s">
        <v>80</v>
      </c>
      <c r="AY159" s="17" t="s">
        <v>120</v>
      </c>
      <c r="BE159" s="151">
        <f t="shared" si="4"/>
        <v>0</v>
      </c>
      <c r="BF159" s="151">
        <f t="shared" si="5"/>
        <v>0</v>
      </c>
      <c r="BG159" s="151">
        <f t="shared" si="6"/>
        <v>0</v>
      </c>
      <c r="BH159" s="151">
        <f t="shared" si="7"/>
        <v>0</v>
      </c>
      <c r="BI159" s="151">
        <f t="shared" si="8"/>
        <v>0</v>
      </c>
      <c r="BJ159" s="17" t="s">
        <v>80</v>
      </c>
      <c r="BK159" s="152">
        <f t="shared" si="9"/>
        <v>0</v>
      </c>
      <c r="BL159" s="17" t="s">
        <v>138</v>
      </c>
      <c r="BM159" s="17" t="s">
        <v>224</v>
      </c>
    </row>
    <row r="160" spans="2:65" s="1" customFormat="1" ht="31.5" customHeight="1" x14ac:dyDescent="0.3">
      <c r="B160" s="142"/>
      <c r="C160" s="143" t="s">
        <v>225</v>
      </c>
      <c r="D160" s="143" t="s">
        <v>121</v>
      </c>
      <c r="E160" s="144" t="s">
        <v>226</v>
      </c>
      <c r="F160" s="239" t="s">
        <v>227</v>
      </c>
      <c r="G160" s="240"/>
      <c r="H160" s="240"/>
      <c r="I160" s="240"/>
      <c r="J160" s="145" t="s">
        <v>228</v>
      </c>
      <c r="K160" s="146">
        <v>2.7</v>
      </c>
      <c r="L160" s="241"/>
      <c r="M160" s="242"/>
      <c r="N160" s="243">
        <f t="shared" si="0"/>
        <v>0</v>
      </c>
      <c r="O160" s="240"/>
      <c r="P160" s="240"/>
      <c r="Q160" s="240"/>
      <c r="R160" s="147"/>
      <c r="T160" s="148" t="s">
        <v>3</v>
      </c>
      <c r="U160" s="40" t="s">
        <v>36</v>
      </c>
      <c r="V160" s="149">
        <v>53.198999999999998</v>
      </c>
      <c r="W160" s="149">
        <f t="shared" si="1"/>
        <v>143.63730000000001</v>
      </c>
      <c r="X160" s="149">
        <v>1.01315</v>
      </c>
      <c r="Y160" s="149">
        <f t="shared" si="2"/>
        <v>2.7355050000000003</v>
      </c>
      <c r="Z160" s="149">
        <v>0</v>
      </c>
      <c r="AA160" s="150">
        <f t="shared" si="3"/>
        <v>0</v>
      </c>
      <c r="AR160" s="17" t="s">
        <v>138</v>
      </c>
      <c r="AT160" s="17" t="s">
        <v>121</v>
      </c>
      <c r="AU160" s="17" t="s">
        <v>80</v>
      </c>
      <c r="AY160" s="17" t="s">
        <v>120</v>
      </c>
      <c r="BE160" s="151">
        <f t="shared" si="4"/>
        <v>0</v>
      </c>
      <c r="BF160" s="151">
        <f t="shared" si="5"/>
        <v>0</v>
      </c>
      <c r="BG160" s="151">
        <f t="shared" si="6"/>
        <v>0</v>
      </c>
      <c r="BH160" s="151">
        <f t="shared" si="7"/>
        <v>0</v>
      </c>
      <c r="BI160" s="151">
        <f t="shared" si="8"/>
        <v>0</v>
      </c>
      <c r="BJ160" s="17" t="s">
        <v>80</v>
      </c>
      <c r="BK160" s="152">
        <f t="shared" si="9"/>
        <v>0</v>
      </c>
      <c r="BL160" s="17" t="s">
        <v>138</v>
      </c>
      <c r="BM160" s="17" t="s">
        <v>229</v>
      </c>
    </row>
    <row r="161" spans="2:65" s="1" customFormat="1" ht="31.5" customHeight="1" x14ac:dyDescent="0.3">
      <c r="B161" s="142"/>
      <c r="C161" s="143" t="s">
        <v>230</v>
      </c>
      <c r="D161" s="143" t="s">
        <v>121</v>
      </c>
      <c r="E161" s="144" t="s">
        <v>231</v>
      </c>
      <c r="F161" s="239" t="s">
        <v>232</v>
      </c>
      <c r="G161" s="240"/>
      <c r="H161" s="240"/>
      <c r="I161" s="240"/>
      <c r="J161" s="145" t="s">
        <v>228</v>
      </c>
      <c r="K161" s="146">
        <v>0.8</v>
      </c>
      <c r="L161" s="241"/>
      <c r="M161" s="242"/>
      <c r="N161" s="243">
        <f t="shared" si="0"/>
        <v>0</v>
      </c>
      <c r="O161" s="240"/>
      <c r="P161" s="240"/>
      <c r="Q161" s="240"/>
      <c r="R161" s="147"/>
      <c r="T161" s="148" t="s">
        <v>3</v>
      </c>
      <c r="U161" s="40" t="s">
        <v>36</v>
      </c>
      <c r="V161" s="149">
        <v>28.797000000000001</v>
      </c>
      <c r="W161" s="149">
        <f t="shared" si="1"/>
        <v>23.037600000000001</v>
      </c>
      <c r="X161" s="149">
        <v>1.0133099999999999</v>
      </c>
      <c r="Y161" s="149">
        <f t="shared" si="2"/>
        <v>0.81064800000000004</v>
      </c>
      <c r="Z161" s="149">
        <v>0</v>
      </c>
      <c r="AA161" s="150">
        <f t="shared" si="3"/>
        <v>0</v>
      </c>
      <c r="AR161" s="17" t="s">
        <v>138</v>
      </c>
      <c r="AT161" s="17" t="s">
        <v>121</v>
      </c>
      <c r="AU161" s="17" t="s">
        <v>80</v>
      </c>
      <c r="AY161" s="17" t="s">
        <v>120</v>
      </c>
      <c r="BE161" s="151">
        <f t="shared" si="4"/>
        <v>0</v>
      </c>
      <c r="BF161" s="151">
        <f t="shared" si="5"/>
        <v>0</v>
      </c>
      <c r="BG161" s="151">
        <f t="shared" si="6"/>
        <v>0</v>
      </c>
      <c r="BH161" s="151">
        <f t="shared" si="7"/>
        <v>0</v>
      </c>
      <c r="BI161" s="151">
        <f t="shared" si="8"/>
        <v>0</v>
      </c>
      <c r="BJ161" s="17" t="s">
        <v>80</v>
      </c>
      <c r="BK161" s="152">
        <f t="shared" si="9"/>
        <v>0</v>
      </c>
      <c r="BL161" s="17" t="s">
        <v>138</v>
      </c>
      <c r="BM161" s="17" t="s">
        <v>233</v>
      </c>
    </row>
    <row r="162" spans="2:65" s="1" customFormat="1" ht="44.25" customHeight="1" x14ac:dyDescent="0.3">
      <c r="B162" s="142"/>
      <c r="C162" s="143" t="s">
        <v>234</v>
      </c>
      <c r="D162" s="143" t="s">
        <v>121</v>
      </c>
      <c r="E162" s="144" t="s">
        <v>235</v>
      </c>
      <c r="F162" s="239" t="s">
        <v>236</v>
      </c>
      <c r="G162" s="240"/>
      <c r="H162" s="240"/>
      <c r="I162" s="240"/>
      <c r="J162" s="145" t="s">
        <v>156</v>
      </c>
      <c r="K162" s="146">
        <v>144</v>
      </c>
      <c r="L162" s="241"/>
      <c r="M162" s="242"/>
      <c r="N162" s="243">
        <f t="shared" si="0"/>
        <v>0</v>
      </c>
      <c r="O162" s="240"/>
      <c r="P162" s="240"/>
      <c r="Q162" s="240"/>
      <c r="R162" s="147"/>
      <c r="T162" s="148" t="s">
        <v>3</v>
      </c>
      <c r="U162" s="40" t="s">
        <v>36</v>
      </c>
      <c r="V162" s="149">
        <v>1.8009999999999999</v>
      </c>
      <c r="W162" s="149">
        <f t="shared" si="1"/>
        <v>259.34399999999999</v>
      </c>
      <c r="X162" s="149">
        <v>2.82E-3</v>
      </c>
      <c r="Y162" s="149">
        <f t="shared" si="2"/>
        <v>0.40608</v>
      </c>
      <c r="Z162" s="149">
        <v>0</v>
      </c>
      <c r="AA162" s="150">
        <f t="shared" si="3"/>
        <v>0</v>
      </c>
      <c r="AR162" s="17" t="s">
        <v>138</v>
      </c>
      <c r="AT162" s="17" t="s">
        <v>121</v>
      </c>
      <c r="AU162" s="17" t="s">
        <v>80</v>
      </c>
      <c r="AY162" s="17" t="s">
        <v>120</v>
      </c>
      <c r="BE162" s="151">
        <f t="shared" si="4"/>
        <v>0</v>
      </c>
      <c r="BF162" s="151">
        <f t="shared" si="5"/>
        <v>0</v>
      </c>
      <c r="BG162" s="151">
        <f t="shared" si="6"/>
        <v>0</v>
      </c>
      <c r="BH162" s="151">
        <f t="shared" si="7"/>
        <v>0</v>
      </c>
      <c r="BI162" s="151">
        <f t="shared" si="8"/>
        <v>0</v>
      </c>
      <c r="BJ162" s="17" t="s">
        <v>80</v>
      </c>
      <c r="BK162" s="152">
        <f t="shared" si="9"/>
        <v>0</v>
      </c>
      <c r="BL162" s="17" t="s">
        <v>138</v>
      </c>
      <c r="BM162" s="17" t="s">
        <v>237</v>
      </c>
    </row>
    <row r="163" spans="2:65" s="12" customFormat="1" ht="22.5" customHeight="1" x14ac:dyDescent="0.3">
      <c r="B163" s="164"/>
      <c r="C163" s="165"/>
      <c r="D163" s="165"/>
      <c r="E163" s="166" t="s">
        <v>3</v>
      </c>
      <c r="F163" s="266" t="s">
        <v>238</v>
      </c>
      <c r="G163" s="260"/>
      <c r="H163" s="260"/>
      <c r="I163" s="260"/>
      <c r="J163" s="165"/>
      <c r="K163" s="167">
        <v>144</v>
      </c>
      <c r="L163" s="165"/>
      <c r="M163" s="165"/>
      <c r="N163" s="165"/>
      <c r="O163" s="165"/>
      <c r="P163" s="165"/>
      <c r="Q163" s="165"/>
      <c r="R163" s="168"/>
      <c r="T163" s="169"/>
      <c r="U163" s="165"/>
      <c r="V163" s="165"/>
      <c r="W163" s="165"/>
      <c r="X163" s="165"/>
      <c r="Y163" s="165"/>
      <c r="Z163" s="165"/>
      <c r="AA163" s="170"/>
      <c r="AT163" s="171" t="s">
        <v>163</v>
      </c>
      <c r="AU163" s="171" t="s">
        <v>80</v>
      </c>
      <c r="AV163" s="12" t="s">
        <v>80</v>
      </c>
      <c r="AW163" s="12" t="s">
        <v>26</v>
      </c>
      <c r="AX163" s="12" t="s">
        <v>76</v>
      </c>
      <c r="AY163" s="171" t="s">
        <v>120</v>
      </c>
    </row>
    <row r="164" spans="2:65" s="10" customFormat="1" ht="29.85" customHeight="1" x14ac:dyDescent="0.3">
      <c r="B164" s="131"/>
      <c r="C164" s="132"/>
      <c r="D164" s="141" t="s">
        <v>147</v>
      </c>
      <c r="E164" s="141"/>
      <c r="F164" s="141"/>
      <c r="G164" s="141"/>
      <c r="H164" s="141"/>
      <c r="I164" s="141"/>
      <c r="J164" s="141"/>
      <c r="K164" s="141"/>
      <c r="L164" s="141"/>
      <c r="M164" s="141"/>
      <c r="N164" s="255">
        <f>BK164</f>
        <v>0</v>
      </c>
      <c r="O164" s="256"/>
      <c r="P164" s="256"/>
      <c r="Q164" s="256"/>
      <c r="R164" s="134"/>
      <c r="T164" s="135"/>
      <c r="U164" s="132"/>
      <c r="V164" s="132"/>
      <c r="W164" s="136">
        <f>SUM(W165:W168)</f>
        <v>129.94149999999999</v>
      </c>
      <c r="X164" s="132"/>
      <c r="Y164" s="136">
        <f>SUM(Y165:Y168)</f>
        <v>20.185935000000001</v>
      </c>
      <c r="Z164" s="132"/>
      <c r="AA164" s="137">
        <f>SUM(AA165:AA168)</f>
        <v>0</v>
      </c>
      <c r="AR164" s="138" t="s">
        <v>76</v>
      </c>
      <c r="AT164" s="139" t="s">
        <v>68</v>
      </c>
      <c r="AU164" s="139" t="s">
        <v>76</v>
      </c>
      <c r="AY164" s="138" t="s">
        <v>120</v>
      </c>
      <c r="BK164" s="140">
        <f>SUM(BK165:BK168)</f>
        <v>0</v>
      </c>
    </row>
    <row r="165" spans="2:65" s="1" customFormat="1" ht="44.25" customHeight="1" x14ac:dyDescent="0.3">
      <c r="B165" s="142"/>
      <c r="C165" s="143" t="s">
        <v>239</v>
      </c>
      <c r="D165" s="143" t="s">
        <v>121</v>
      </c>
      <c r="E165" s="144" t="s">
        <v>240</v>
      </c>
      <c r="F165" s="239" t="s">
        <v>241</v>
      </c>
      <c r="G165" s="240"/>
      <c r="H165" s="240"/>
      <c r="I165" s="240"/>
      <c r="J165" s="145" t="s">
        <v>167</v>
      </c>
      <c r="K165" s="146">
        <v>15.5</v>
      </c>
      <c r="L165" s="241"/>
      <c r="M165" s="242"/>
      <c r="N165" s="243">
        <f>ROUND(L165*K165,3)</f>
        <v>0</v>
      </c>
      <c r="O165" s="240"/>
      <c r="P165" s="240"/>
      <c r="Q165" s="240"/>
      <c r="R165" s="147"/>
      <c r="T165" s="148" t="s">
        <v>3</v>
      </c>
      <c r="U165" s="40" t="s">
        <v>36</v>
      </c>
      <c r="V165" s="149">
        <v>5.2409999999999997</v>
      </c>
      <c r="W165" s="149">
        <f>V165*K165</f>
        <v>81.235500000000002</v>
      </c>
      <c r="X165" s="149">
        <v>0.77476</v>
      </c>
      <c r="Y165" s="149">
        <f>X165*K165</f>
        <v>12.00878</v>
      </c>
      <c r="Z165" s="149">
        <v>0</v>
      </c>
      <c r="AA165" s="150">
        <f>Z165*K165</f>
        <v>0</v>
      </c>
      <c r="AR165" s="17" t="s">
        <v>138</v>
      </c>
      <c r="AT165" s="17" t="s">
        <v>121</v>
      </c>
      <c r="AU165" s="17" t="s">
        <v>80</v>
      </c>
      <c r="AY165" s="17" t="s">
        <v>120</v>
      </c>
      <c r="BE165" s="151">
        <f>IF(U165="základná",N165,0)</f>
        <v>0</v>
      </c>
      <c r="BF165" s="151">
        <f>IF(U165="znížená",N165,0)</f>
        <v>0</v>
      </c>
      <c r="BG165" s="151">
        <f>IF(U165="zákl. prenesená",N165,0)</f>
        <v>0</v>
      </c>
      <c r="BH165" s="151">
        <f>IF(U165="zníž. prenesená",N165,0)</f>
        <v>0</v>
      </c>
      <c r="BI165" s="151">
        <f>IF(U165="nulová",N165,0)</f>
        <v>0</v>
      </c>
      <c r="BJ165" s="17" t="s">
        <v>80</v>
      </c>
      <c r="BK165" s="152">
        <f>ROUND(L165*K165,3)</f>
        <v>0</v>
      </c>
      <c r="BL165" s="17" t="s">
        <v>138</v>
      </c>
      <c r="BM165" s="17" t="s">
        <v>242</v>
      </c>
    </row>
    <row r="166" spans="2:65" s="1" customFormat="1" ht="31.5" customHeight="1" x14ac:dyDescent="0.3">
      <c r="B166" s="142"/>
      <c r="C166" s="143" t="s">
        <v>243</v>
      </c>
      <c r="D166" s="143" t="s">
        <v>121</v>
      </c>
      <c r="E166" s="144" t="s">
        <v>244</v>
      </c>
      <c r="F166" s="239" t="s">
        <v>245</v>
      </c>
      <c r="G166" s="240"/>
      <c r="H166" s="240"/>
      <c r="I166" s="240"/>
      <c r="J166" s="145" t="s">
        <v>167</v>
      </c>
      <c r="K166" s="146">
        <v>2.5</v>
      </c>
      <c r="L166" s="241"/>
      <c r="M166" s="242"/>
      <c r="N166" s="243">
        <f>ROUND(L166*K166,3)</f>
        <v>0</v>
      </c>
      <c r="O166" s="240"/>
      <c r="P166" s="240"/>
      <c r="Q166" s="240"/>
      <c r="R166" s="147"/>
      <c r="T166" s="148" t="s">
        <v>3</v>
      </c>
      <c r="U166" s="40" t="s">
        <v>36</v>
      </c>
      <c r="V166" s="149">
        <v>5.0439999999999996</v>
      </c>
      <c r="W166" s="149">
        <f>V166*K166</f>
        <v>12.61</v>
      </c>
      <c r="X166" s="149">
        <v>2.2761100000000001</v>
      </c>
      <c r="Y166" s="149">
        <f>X166*K166</f>
        <v>5.6902749999999997</v>
      </c>
      <c r="Z166" s="149">
        <v>0</v>
      </c>
      <c r="AA166" s="150">
        <f>Z166*K166</f>
        <v>0</v>
      </c>
      <c r="AR166" s="17" t="s">
        <v>138</v>
      </c>
      <c r="AT166" s="17" t="s">
        <v>121</v>
      </c>
      <c r="AU166" s="17" t="s">
        <v>80</v>
      </c>
      <c r="AY166" s="17" t="s">
        <v>120</v>
      </c>
      <c r="BE166" s="151">
        <f>IF(U166="základná",N166,0)</f>
        <v>0</v>
      </c>
      <c r="BF166" s="151">
        <f>IF(U166="znížená",N166,0)</f>
        <v>0</v>
      </c>
      <c r="BG166" s="151">
        <f>IF(U166="zákl. prenesená",N166,0)</f>
        <v>0</v>
      </c>
      <c r="BH166" s="151">
        <f>IF(U166="zníž. prenesená",N166,0)</f>
        <v>0</v>
      </c>
      <c r="BI166" s="151">
        <f>IF(U166="nulová",N166,0)</f>
        <v>0</v>
      </c>
      <c r="BJ166" s="17" t="s">
        <v>80</v>
      </c>
      <c r="BK166" s="152">
        <f>ROUND(L166*K166,3)</f>
        <v>0</v>
      </c>
      <c r="BL166" s="17" t="s">
        <v>138</v>
      </c>
      <c r="BM166" s="17" t="s">
        <v>246</v>
      </c>
    </row>
    <row r="167" spans="2:65" s="1" customFormat="1" ht="22.5" customHeight="1" x14ac:dyDescent="0.3">
      <c r="B167" s="142"/>
      <c r="C167" s="143" t="s">
        <v>247</v>
      </c>
      <c r="D167" s="143" t="s">
        <v>121</v>
      </c>
      <c r="E167" s="144" t="s">
        <v>248</v>
      </c>
      <c r="F167" s="239" t="s">
        <v>249</v>
      </c>
      <c r="G167" s="240"/>
      <c r="H167" s="240"/>
      <c r="I167" s="240"/>
      <c r="J167" s="145" t="s">
        <v>250</v>
      </c>
      <c r="K167" s="146">
        <v>4</v>
      </c>
      <c r="L167" s="241"/>
      <c r="M167" s="242"/>
      <c r="N167" s="243">
        <f>ROUND(L167*K167,3)</f>
        <v>0</v>
      </c>
      <c r="O167" s="240"/>
      <c r="P167" s="240"/>
      <c r="Q167" s="240"/>
      <c r="R167" s="147"/>
      <c r="T167" s="148" t="s">
        <v>3</v>
      </c>
      <c r="U167" s="40" t="s">
        <v>36</v>
      </c>
      <c r="V167" s="149">
        <v>4.5119999999999996</v>
      </c>
      <c r="W167" s="149">
        <f>V167*K167</f>
        <v>18.047999999999998</v>
      </c>
      <c r="X167" s="149">
        <v>0.31086000000000003</v>
      </c>
      <c r="Y167" s="149">
        <f>X167*K167</f>
        <v>1.2434400000000001</v>
      </c>
      <c r="Z167" s="149">
        <v>0</v>
      </c>
      <c r="AA167" s="150">
        <f>Z167*K167</f>
        <v>0</v>
      </c>
      <c r="AR167" s="17" t="s">
        <v>138</v>
      </c>
      <c r="AT167" s="17" t="s">
        <v>121</v>
      </c>
      <c r="AU167" s="17" t="s">
        <v>80</v>
      </c>
      <c r="AY167" s="17" t="s">
        <v>120</v>
      </c>
      <c r="BE167" s="151">
        <f>IF(U167="základná",N167,0)</f>
        <v>0</v>
      </c>
      <c r="BF167" s="151">
        <f>IF(U167="znížená",N167,0)</f>
        <v>0</v>
      </c>
      <c r="BG167" s="151">
        <f>IF(U167="zákl. prenesená",N167,0)</f>
        <v>0</v>
      </c>
      <c r="BH167" s="151">
        <f>IF(U167="zníž. prenesená",N167,0)</f>
        <v>0</v>
      </c>
      <c r="BI167" s="151">
        <f>IF(U167="nulová",N167,0)</f>
        <v>0</v>
      </c>
      <c r="BJ167" s="17" t="s">
        <v>80</v>
      </c>
      <c r="BK167" s="152">
        <f>ROUND(L167*K167,3)</f>
        <v>0</v>
      </c>
      <c r="BL167" s="17" t="s">
        <v>138</v>
      </c>
      <c r="BM167" s="17" t="s">
        <v>251</v>
      </c>
    </row>
    <row r="168" spans="2:65" s="1" customFormat="1" ht="22.5" customHeight="1" x14ac:dyDescent="0.3">
      <c r="B168" s="142"/>
      <c r="C168" s="143" t="s">
        <v>8</v>
      </c>
      <c r="D168" s="143" t="s">
        <v>121</v>
      </c>
      <c r="E168" s="144" t="s">
        <v>252</v>
      </c>
      <c r="F168" s="239" t="s">
        <v>253</v>
      </c>
      <c r="G168" s="240"/>
      <c r="H168" s="240"/>
      <c r="I168" s="240"/>
      <c r="J168" s="145" t="s">
        <v>250</v>
      </c>
      <c r="K168" s="146">
        <v>4</v>
      </c>
      <c r="L168" s="241"/>
      <c r="M168" s="242"/>
      <c r="N168" s="243">
        <f>ROUND(L168*K168,3)</f>
        <v>0</v>
      </c>
      <c r="O168" s="240"/>
      <c r="P168" s="240"/>
      <c r="Q168" s="240"/>
      <c r="R168" s="147"/>
      <c r="T168" s="148" t="s">
        <v>3</v>
      </c>
      <c r="U168" s="40" t="s">
        <v>36</v>
      </c>
      <c r="V168" s="149">
        <v>4.5119999999999996</v>
      </c>
      <c r="W168" s="149">
        <f>V168*K168</f>
        <v>18.047999999999998</v>
      </c>
      <c r="X168" s="149">
        <v>0.31086000000000003</v>
      </c>
      <c r="Y168" s="149">
        <f>X168*K168</f>
        <v>1.2434400000000001</v>
      </c>
      <c r="Z168" s="149">
        <v>0</v>
      </c>
      <c r="AA168" s="150">
        <f>Z168*K168</f>
        <v>0</v>
      </c>
      <c r="AR168" s="17" t="s">
        <v>138</v>
      </c>
      <c r="AT168" s="17" t="s">
        <v>121</v>
      </c>
      <c r="AU168" s="17" t="s">
        <v>80</v>
      </c>
      <c r="AY168" s="17" t="s">
        <v>120</v>
      </c>
      <c r="BE168" s="151">
        <f>IF(U168="základná",N168,0)</f>
        <v>0</v>
      </c>
      <c r="BF168" s="151">
        <f>IF(U168="znížená",N168,0)</f>
        <v>0</v>
      </c>
      <c r="BG168" s="151">
        <f>IF(U168="zákl. prenesená",N168,0)</f>
        <v>0</v>
      </c>
      <c r="BH168" s="151">
        <f>IF(U168="zníž. prenesená",N168,0)</f>
        <v>0</v>
      </c>
      <c r="BI168" s="151">
        <f>IF(U168="nulová",N168,0)</f>
        <v>0</v>
      </c>
      <c r="BJ168" s="17" t="s">
        <v>80</v>
      </c>
      <c r="BK168" s="152">
        <f>ROUND(L168*K168,3)</f>
        <v>0</v>
      </c>
      <c r="BL168" s="17" t="s">
        <v>138</v>
      </c>
      <c r="BM168" s="17" t="s">
        <v>254</v>
      </c>
    </row>
    <row r="169" spans="2:65" s="10" customFormat="1" ht="29.85" customHeight="1" x14ac:dyDescent="0.3">
      <c r="B169" s="131"/>
      <c r="C169" s="132"/>
      <c r="D169" s="141" t="s">
        <v>148</v>
      </c>
      <c r="E169" s="141"/>
      <c r="F169" s="141"/>
      <c r="G169" s="141"/>
      <c r="H169" s="141"/>
      <c r="I169" s="141"/>
      <c r="J169" s="141"/>
      <c r="K169" s="141"/>
      <c r="L169" s="141"/>
      <c r="M169" s="141"/>
      <c r="N169" s="264">
        <f>BK169</f>
        <v>0</v>
      </c>
      <c r="O169" s="265"/>
      <c r="P169" s="265"/>
      <c r="Q169" s="265"/>
      <c r="R169" s="134"/>
      <c r="T169" s="135"/>
      <c r="U169" s="132"/>
      <c r="V169" s="132"/>
      <c r="W169" s="136">
        <f>SUM(W170:W173)</f>
        <v>312.54818</v>
      </c>
      <c r="X169" s="132"/>
      <c r="Y169" s="136">
        <f>SUM(Y170:Y173)</f>
        <v>4.1335459999999991</v>
      </c>
      <c r="Z169" s="132"/>
      <c r="AA169" s="137">
        <f>SUM(AA170:AA173)</f>
        <v>0</v>
      </c>
      <c r="AR169" s="138" t="s">
        <v>76</v>
      </c>
      <c r="AT169" s="139" t="s">
        <v>68</v>
      </c>
      <c r="AU169" s="139" t="s">
        <v>76</v>
      </c>
      <c r="AY169" s="138" t="s">
        <v>120</v>
      </c>
      <c r="BK169" s="140">
        <f>SUM(BK170:BK173)</f>
        <v>0</v>
      </c>
    </row>
    <row r="170" spans="2:65" s="1" customFormat="1" ht="22.5" customHeight="1" x14ac:dyDescent="0.3">
      <c r="B170" s="142"/>
      <c r="C170" s="143" t="s">
        <v>255</v>
      </c>
      <c r="D170" s="143" t="s">
        <v>121</v>
      </c>
      <c r="E170" s="144" t="s">
        <v>256</v>
      </c>
      <c r="F170" s="239" t="s">
        <v>257</v>
      </c>
      <c r="G170" s="240"/>
      <c r="H170" s="240"/>
      <c r="I170" s="240"/>
      <c r="J170" s="145" t="s">
        <v>250</v>
      </c>
      <c r="K170" s="146">
        <v>1</v>
      </c>
      <c r="L170" s="241"/>
      <c r="M170" s="242"/>
      <c r="N170" s="243">
        <f>ROUND(L170*K170,3)</f>
        <v>0</v>
      </c>
      <c r="O170" s="240"/>
      <c r="P170" s="240"/>
      <c r="Q170" s="240"/>
      <c r="R170" s="147"/>
      <c r="T170" s="148" t="s">
        <v>3</v>
      </c>
      <c r="U170" s="40" t="s">
        <v>36</v>
      </c>
      <c r="V170" s="149">
        <v>251.21299999999999</v>
      </c>
      <c r="W170" s="149">
        <f>V170*K170</f>
        <v>251.21299999999999</v>
      </c>
      <c r="X170" s="149">
        <v>4.0665500000000003</v>
      </c>
      <c r="Y170" s="149">
        <f>X170*K170</f>
        <v>4.0665500000000003</v>
      </c>
      <c r="Z170" s="149">
        <v>0</v>
      </c>
      <c r="AA170" s="150">
        <f>Z170*K170</f>
        <v>0</v>
      </c>
      <c r="AR170" s="17" t="s">
        <v>138</v>
      </c>
      <c r="AT170" s="17" t="s">
        <v>121</v>
      </c>
      <c r="AU170" s="17" t="s">
        <v>80</v>
      </c>
      <c r="AY170" s="17" t="s">
        <v>120</v>
      </c>
      <c r="BE170" s="151">
        <f>IF(U170="základná",N170,0)</f>
        <v>0</v>
      </c>
      <c r="BF170" s="151">
        <f>IF(U170="znížená",N170,0)</f>
        <v>0</v>
      </c>
      <c r="BG170" s="151">
        <f>IF(U170="zákl. prenesená",N170,0)</f>
        <v>0</v>
      </c>
      <c r="BH170" s="151">
        <f>IF(U170="zníž. prenesená",N170,0)</f>
        <v>0</v>
      </c>
      <c r="BI170" s="151">
        <f>IF(U170="nulová",N170,0)</f>
        <v>0</v>
      </c>
      <c r="BJ170" s="17" t="s">
        <v>80</v>
      </c>
      <c r="BK170" s="152">
        <f>ROUND(L170*K170,3)</f>
        <v>0</v>
      </c>
      <c r="BL170" s="17" t="s">
        <v>138</v>
      </c>
      <c r="BM170" s="17" t="s">
        <v>258</v>
      </c>
    </row>
    <row r="171" spans="2:65" s="1" customFormat="1" ht="44.25" customHeight="1" x14ac:dyDescent="0.3">
      <c r="B171" s="142"/>
      <c r="C171" s="143" t="s">
        <v>259</v>
      </c>
      <c r="D171" s="143" t="s">
        <v>121</v>
      </c>
      <c r="E171" s="144" t="s">
        <v>260</v>
      </c>
      <c r="F171" s="239" t="s">
        <v>261</v>
      </c>
      <c r="G171" s="240"/>
      <c r="H171" s="240"/>
      <c r="I171" s="240"/>
      <c r="J171" s="145" t="s">
        <v>250</v>
      </c>
      <c r="K171" s="146">
        <v>2</v>
      </c>
      <c r="L171" s="241"/>
      <c r="M171" s="242"/>
      <c r="N171" s="243">
        <f>ROUND(L171*K171,3)</f>
        <v>0</v>
      </c>
      <c r="O171" s="240"/>
      <c r="P171" s="240"/>
      <c r="Q171" s="240"/>
      <c r="R171" s="147"/>
      <c r="T171" s="148" t="s">
        <v>3</v>
      </c>
      <c r="U171" s="40" t="s">
        <v>36</v>
      </c>
      <c r="V171" s="149">
        <v>10.222530000000001</v>
      </c>
      <c r="W171" s="149">
        <f>V171*K171</f>
        <v>20.445060000000002</v>
      </c>
      <c r="X171" s="149">
        <v>1.1166000000000001E-2</v>
      </c>
      <c r="Y171" s="149">
        <f>X171*K171</f>
        <v>2.2332000000000001E-2</v>
      </c>
      <c r="Z171" s="149">
        <v>0</v>
      </c>
      <c r="AA171" s="150">
        <f>Z171*K171</f>
        <v>0</v>
      </c>
      <c r="AR171" s="17" t="s">
        <v>138</v>
      </c>
      <c r="AT171" s="17" t="s">
        <v>121</v>
      </c>
      <c r="AU171" s="17" t="s">
        <v>80</v>
      </c>
      <c r="AY171" s="17" t="s">
        <v>120</v>
      </c>
      <c r="BE171" s="151">
        <f>IF(U171="základná",N171,0)</f>
        <v>0</v>
      </c>
      <c r="BF171" s="151">
        <f>IF(U171="znížená",N171,0)</f>
        <v>0</v>
      </c>
      <c r="BG171" s="151">
        <f>IF(U171="zákl. prenesená",N171,0)</f>
        <v>0</v>
      </c>
      <c r="BH171" s="151">
        <f>IF(U171="zníž. prenesená",N171,0)</f>
        <v>0</v>
      </c>
      <c r="BI171" s="151">
        <f>IF(U171="nulová",N171,0)</f>
        <v>0</v>
      </c>
      <c r="BJ171" s="17" t="s">
        <v>80</v>
      </c>
      <c r="BK171" s="152">
        <f>ROUND(L171*K171,3)</f>
        <v>0</v>
      </c>
      <c r="BL171" s="17" t="s">
        <v>138</v>
      </c>
      <c r="BM171" s="17" t="s">
        <v>262</v>
      </c>
    </row>
    <row r="172" spans="2:65" s="1" customFormat="1" ht="44.25" customHeight="1" x14ac:dyDescent="0.3">
      <c r="B172" s="142"/>
      <c r="C172" s="143" t="s">
        <v>263</v>
      </c>
      <c r="D172" s="143" t="s">
        <v>121</v>
      </c>
      <c r="E172" s="144" t="s">
        <v>264</v>
      </c>
      <c r="F172" s="239" t="s">
        <v>265</v>
      </c>
      <c r="G172" s="240"/>
      <c r="H172" s="240"/>
      <c r="I172" s="240"/>
      <c r="J172" s="145" t="s">
        <v>250</v>
      </c>
      <c r="K172" s="146">
        <v>2</v>
      </c>
      <c r="L172" s="241"/>
      <c r="M172" s="242"/>
      <c r="N172" s="243">
        <f>ROUND(L172*K172,3)</f>
        <v>0</v>
      </c>
      <c r="O172" s="240"/>
      <c r="P172" s="240"/>
      <c r="Q172" s="240"/>
      <c r="R172" s="147"/>
      <c r="T172" s="148" t="s">
        <v>3</v>
      </c>
      <c r="U172" s="40" t="s">
        <v>36</v>
      </c>
      <c r="V172" s="149">
        <v>10.222530000000001</v>
      </c>
      <c r="W172" s="149">
        <f>V172*K172</f>
        <v>20.445060000000002</v>
      </c>
      <c r="X172" s="149">
        <v>1.1166000000000001E-2</v>
      </c>
      <c r="Y172" s="149">
        <f>X172*K172</f>
        <v>2.2332000000000001E-2</v>
      </c>
      <c r="Z172" s="149">
        <v>0</v>
      </c>
      <c r="AA172" s="150">
        <f>Z172*K172</f>
        <v>0</v>
      </c>
      <c r="AR172" s="17" t="s">
        <v>138</v>
      </c>
      <c r="AT172" s="17" t="s">
        <v>121</v>
      </c>
      <c r="AU172" s="17" t="s">
        <v>80</v>
      </c>
      <c r="AY172" s="17" t="s">
        <v>120</v>
      </c>
      <c r="BE172" s="151">
        <f>IF(U172="základná",N172,0)</f>
        <v>0</v>
      </c>
      <c r="BF172" s="151">
        <f>IF(U172="znížená",N172,0)</f>
        <v>0</v>
      </c>
      <c r="BG172" s="151">
        <f>IF(U172="zákl. prenesená",N172,0)</f>
        <v>0</v>
      </c>
      <c r="BH172" s="151">
        <f>IF(U172="zníž. prenesená",N172,0)</f>
        <v>0</v>
      </c>
      <c r="BI172" s="151">
        <f>IF(U172="nulová",N172,0)</f>
        <v>0</v>
      </c>
      <c r="BJ172" s="17" t="s">
        <v>80</v>
      </c>
      <c r="BK172" s="152">
        <f>ROUND(L172*K172,3)</f>
        <v>0</v>
      </c>
      <c r="BL172" s="17" t="s">
        <v>138</v>
      </c>
      <c r="BM172" s="17" t="s">
        <v>266</v>
      </c>
    </row>
    <row r="173" spans="2:65" s="1" customFormat="1" ht="44.25" customHeight="1" x14ac:dyDescent="0.3">
      <c r="B173" s="142"/>
      <c r="C173" s="143" t="s">
        <v>267</v>
      </c>
      <c r="D173" s="143" t="s">
        <v>121</v>
      </c>
      <c r="E173" s="144" t="s">
        <v>268</v>
      </c>
      <c r="F173" s="239" t="s">
        <v>269</v>
      </c>
      <c r="G173" s="240"/>
      <c r="H173" s="240"/>
      <c r="I173" s="240"/>
      <c r="J173" s="145" t="s">
        <v>250</v>
      </c>
      <c r="K173" s="146">
        <v>2</v>
      </c>
      <c r="L173" s="241"/>
      <c r="M173" s="242"/>
      <c r="N173" s="243">
        <f>ROUND(L173*K173,3)</f>
        <v>0</v>
      </c>
      <c r="O173" s="240"/>
      <c r="P173" s="240"/>
      <c r="Q173" s="240"/>
      <c r="R173" s="147"/>
      <c r="T173" s="148" t="s">
        <v>3</v>
      </c>
      <c r="U173" s="40" t="s">
        <v>36</v>
      </c>
      <c r="V173" s="149">
        <v>10.222530000000001</v>
      </c>
      <c r="W173" s="149">
        <f>V173*K173</f>
        <v>20.445060000000002</v>
      </c>
      <c r="X173" s="149">
        <v>1.1166000000000001E-2</v>
      </c>
      <c r="Y173" s="149">
        <f>X173*K173</f>
        <v>2.2332000000000001E-2</v>
      </c>
      <c r="Z173" s="149">
        <v>0</v>
      </c>
      <c r="AA173" s="150">
        <f>Z173*K173</f>
        <v>0</v>
      </c>
      <c r="AR173" s="17" t="s">
        <v>138</v>
      </c>
      <c r="AT173" s="17" t="s">
        <v>121</v>
      </c>
      <c r="AU173" s="17" t="s">
        <v>80</v>
      </c>
      <c r="AY173" s="17" t="s">
        <v>120</v>
      </c>
      <c r="BE173" s="151">
        <f>IF(U173="základná",N173,0)</f>
        <v>0</v>
      </c>
      <c r="BF173" s="151">
        <f>IF(U173="znížená",N173,0)</f>
        <v>0</v>
      </c>
      <c r="BG173" s="151">
        <f>IF(U173="zákl. prenesená",N173,0)</f>
        <v>0</v>
      </c>
      <c r="BH173" s="151">
        <f>IF(U173="zníž. prenesená",N173,0)</f>
        <v>0</v>
      </c>
      <c r="BI173" s="151">
        <f>IF(U173="nulová",N173,0)</f>
        <v>0</v>
      </c>
      <c r="BJ173" s="17" t="s">
        <v>80</v>
      </c>
      <c r="BK173" s="152">
        <f>ROUND(L173*K173,3)</f>
        <v>0</v>
      </c>
      <c r="BL173" s="17" t="s">
        <v>138</v>
      </c>
      <c r="BM173" s="17" t="s">
        <v>270</v>
      </c>
    </row>
    <row r="174" spans="2:65" s="10" customFormat="1" ht="37.35" customHeight="1" x14ac:dyDescent="0.35">
      <c r="B174" s="131"/>
      <c r="C174" s="132"/>
      <c r="D174" s="133" t="s">
        <v>149</v>
      </c>
      <c r="E174" s="133"/>
      <c r="F174" s="133"/>
      <c r="G174" s="133"/>
      <c r="H174" s="133"/>
      <c r="I174" s="133"/>
      <c r="J174" s="133"/>
      <c r="K174" s="133"/>
      <c r="L174" s="133"/>
      <c r="M174" s="133"/>
      <c r="N174" s="272">
        <f>BK174</f>
        <v>0</v>
      </c>
      <c r="O174" s="273"/>
      <c r="P174" s="273"/>
      <c r="Q174" s="273"/>
      <c r="R174" s="134"/>
      <c r="T174" s="135"/>
      <c r="U174" s="132"/>
      <c r="V174" s="132"/>
      <c r="W174" s="136">
        <f>W175+W182</f>
        <v>94.264099999999999</v>
      </c>
      <c r="X174" s="132"/>
      <c r="Y174" s="136">
        <f>Y175+Y182</f>
        <v>5.8000000000000003E-2</v>
      </c>
      <c r="Z174" s="132"/>
      <c r="AA174" s="137">
        <f>AA175+AA182</f>
        <v>0</v>
      </c>
      <c r="AR174" s="138" t="s">
        <v>80</v>
      </c>
      <c r="AT174" s="139" t="s">
        <v>68</v>
      </c>
      <c r="AU174" s="139" t="s">
        <v>69</v>
      </c>
      <c r="AY174" s="138" t="s">
        <v>120</v>
      </c>
      <c r="BK174" s="140">
        <f>BK175+BK182</f>
        <v>0</v>
      </c>
    </row>
    <row r="175" spans="2:65" s="10" customFormat="1" ht="19.899999999999999" customHeight="1" x14ac:dyDescent="0.3">
      <c r="B175" s="131"/>
      <c r="C175" s="132"/>
      <c r="D175" s="141" t="s">
        <v>150</v>
      </c>
      <c r="E175" s="141"/>
      <c r="F175" s="141"/>
      <c r="G175" s="141"/>
      <c r="H175" s="141"/>
      <c r="I175" s="141"/>
      <c r="J175" s="141"/>
      <c r="K175" s="141"/>
      <c r="L175" s="141"/>
      <c r="M175" s="141"/>
      <c r="N175" s="255">
        <f>BK175</f>
        <v>0</v>
      </c>
      <c r="O175" s="256"/>
      <c r="P175" s="256"/>
      <c r="Q175" s="256"/>
      <c r="R175" s="134"/>
      <c r="T175" s="135"/>
      <c r="U175" s="132"/>
      <c r="V175" s="132"/>
      <c r="W175" s="136">
        <f>SUM(W176:W181)</f>
        <v>1.595</v>
      </c>
      <c r="X175" s="132"/>
      <c r="Y175" s="136">
        <f>SUM(Y176:Y181)</f>
        <v>5.8000000000000003E-2</v>
      </c>
      <c r="Z175" s="132"/>
      <c r="AA175" s="137">
        <f>SUM(AA176:AA181)</f>
        <v>0</v>
      </c>
      <c r="AR175" s="138" t="s">
        <v>80</v>
      </c>
      <c r="AT175" s="139" t="s">
        <v>68</v>
      </c>
      <c r="AU175" s="139" t="s">
        <v>76</v>
      </c>
      <c r="AY175" s="138" t="s">
        <v>120</v>
      </c>
      <c r="BK175" s="140">
        <f>SUM(BK176:BK181)</f>
        <v>0</v>
      </c>
    </row>
    <row r="176" spans="2:65" s="1" customFormat="1" ht="31.5" customHeight="1" x14ac:dyDescent="0.3">
      <c r="B176" s="142"/>
      <c r="C176" s="143" t="s">
        <v>271</v>
      </c>
      <c r="D176" s="143" t="s">
        <v>121</v>
      </c>
      <c r="E176" s="144" t="s">
        <v>272</v>
      </c>
      <c r="F176" s="239" t="s">
        <v>273</v>
      </c>
      <c r="G176" s="240"/>
      <c r="H176" s="240"/>
      <c r="I176" s="240"/>
      <c r="J176" s="145" t="s">
        <v>219</v>
      </c>
      <c r="K176" s="146">
        <v>55</v>
      </c>
      <c r="L176" s="241"/>
      <c r="M176" s="242"/>
      <c r="N176" s="243">
        <f>ROUND(L176*K176,3)</f>
        <v>0</v>
      </c>
      <c r="O176" s="240"/>
      <c r="P176" s="240"/>
      <c r="Q176" s="240"/>
      <c r="R176" s="147"/>
      <c r="T176" s="148" t="s">
        <v>3</v>
      </c>
      <c r="U176" s="40" t="s">
        <v>36</v>
      </c>
      <c r="V176" s="149">
        <v>1.2999999999999999E-2</v>
      </c>
      <c r="W176" s="149">
        <f>V176*K176</f>
        <v>0.71499999999999997</v>
      </c>
      <c r="X176" s="149">
        <v>0</v>
      </c>
      <c r="Y176" s="149">
        <f>X176*K176</f>
        <v>0</v>
      </c>
      <c r="Z176" s="149">
        <v>0</v>
      </c>
      <c r="AA176" s="150">
        <f>Z176*K176</f>
        <v>0</v>
      </c>
      <c r="AR176" s="17" t="s">
        <v>234</v>
      </c>
      <c r="AT176" s="17" t="s">
        <v>121</v>
      </c>
      <c r="AU176" s="17" t="s">
        <v>80</v>
      </c>
      <c r="AY176" s="17" t="s">
        <v>120</v>
      </c>
      <c r="BE176" s="151">
        <f>IF(U176="základná",N176,0)</f>
        <v>0</v>
      </c>
      <c r="BF176" s="151">
        <f>IF(U176="znížená",N176,0)</f>
        <v>0</v>
      </c>
      <c r="BG176" s="151">
        <f>IF(U176="zákl. prenesená",N176,0)</f>
        <v>0</v>
      </c>
      <c r="BH176" s="151">
        <f>IF(U176="zníž. prenesená",N176,0)</f>
        <v>0</v>
      </c>
      <c r="BI176" s="151">
        <f>IF(U176="nulová",N176,0)</f>
        <v>0</v>
      </c>
      <c r="BJ176" s="17" t="s">
        <v>80</v>
      </c>
      <c r="BK176" s="152">
        <f>ROUND(L176*K176,3)</f>
        <v>0</v>
      </c>
      <c r="BL176" s="17" t="s">
        <v>234</v>
      </c>
      <c r="BM176" s="17" t="s">
        <v>274</v>
      </c>
    </row>
    <row r="177" spans="2:65" s="12" customFormat="1" ht="22.5" customHeight="1" x14ac:dyDescent="0.3">
      <c r="B177" s="164"/>
      <c r="C177" s="165"/>
      <c r="D177" s="165"/>
      <c r="E177" s="166" t="s">
        <v>3</v>
      </c>
      <c r="F177" s="266" t="s">
        <v>275</v>
      </c>
      <c r="G177" s="260"/>
      <c r="H177" s="260"/>
      <c r="I177" s="260"/>
      <c r="J177" s="165"/>
      <c r="K177" s="167">
        <v>55</v>
      </c>
      <c r="L177" s="165"/>
      <c r="M177" s="165"/>
      <c r="N177" s="165"/>
      <c r="O177" s="165"/>
      <c r="P177" s="165"/>
      <c r="Q177" s="165"/>
      <c r="R177" s="168"/>
      <c r="T177" s="169"/>
      <c r="U177" s="165"/>
      <c r="V177" s="165"/>
      <c r="W177" s="165"/>
      <c r="X177" s="165"/>
      <c r="Y177" s="165"/>
      <c r="Z177" s="165"/>
      <c r="AA177" s="170"/>
      <c r="AT177" s="171" t="s">
        <v>163</v>
      </c>
      <c r="AU177" s="171" t="s">
        <v>80</v>
      </c>
      <c r="AV177" s="12" t="s">
        <v>80</v>
      </c>
      <c r="AW177" s="12" t="s">
        <v>26</v>
      </c>
      <c r="AX177" s="12" t="s">
        <v>76</v>
      </c>
      <c r="AY177" s="171" t="s">
        <v>120</v>
      </c>
    </row>
    <row r="178" spans="2:65" s="1" customFormat="1" ht="22.5" customHeight="1" x14ac:dyDescent="0.3">
      <c r="B178" s="142"/>
      <c r="C178" s="180" t="s">
        <v>276</v>
      </c>
      <c r="D178" s="180" t="s">
        <v>277</v>
      </c>
      <c r="E178" s="181" t="s">
        <v>278</v>
      </c>
      <c r="F178" s="267" t="s">
        <v>279</v>
      </c>
      <c r="G178" s="268"/>
      <c r="H178" s="268"/>
      <c r="I178" s="268"/>
      <c r="J178" s="182" t="s">
        <v>228</v>
      </c>
      <c r="K178" s="183">
        <v>1.7000000000000001E-2</v>
      </c>
      <c r="L178" s="269"/>
      <c r="M178" s="270"/>
      <c r="N178" s="271">
        <f>ROUND(L178*K178,3)</f>
        <v>0</v>
      </c>
      <c r="O178" s="240"/>
      <c r="P178" s="240"/>
      <c r="Q178" s="240"/>
      <c r="R178" s="147"/>
      <c r="T178" s="148" t="s">
        <v>3</v>
      </c>
      <c r="U178" s="40" t="s">
        <v>36</v>
      </c>
      <c r="V178" s="149">
        <v>0</v>
      </c>
      <c r="W178" s="149">
        <f>V178*K178</f>
        <v>0</v>
      </c>
      <c r="X178" s="149">
        <v>1</v>
      </c>
      <c r="Y178" s="149">
        <f>X178*K178</f>
        <v>1.7000000000000001E-2</v>
      </c>
      <c r="Z178" s="149">
        <v>0</v>
      </c>
      <c r="AA178" s="150">
        <f>Z178*K178</f>
        <v>0</v>
      </c>
      <c r="AR178" s="17" t="s">
        <v>280</v>
      </c>
      <c r="AT178" s="17" t="s">
        <v>277</v>
      </c>
      <c r="AU178" s="17" t="s">
        <v>80</v>
      </c>
      <c r="AY178" s="17" t="s">
        <v>120</v>
      </c>
      <c r="BE178" s="151">
        <f>IF(U178="základná",N178,0)</f>
        <v>0</v>
      </c>
      <c r="BF178" s="151">
        <f>IF(U178="znížená",N178,0)</f>
        <v>0</v>
      </c>
      <c r="BG178" s="151">
        <f>IF(U178="zákl. prenesená",N178,0)</f>
        <v>0</v>
      </c>
      <c r="BH178" s="151">
        <f>IF(U178="zníž. prenesená",N178,0)</f>
        <v>0</v>
      </c>
      <c r="BI178" s="151">
        <f>IF(U178="nulová",N178,0)</f>
        <v>0</v>
      </c>
      <c r="BJ178" s="17" t="s">
        <v>80</v>
      </c>
      <c r="BK178" s="152">
        <f>ROUND(L178*K178,3)</f>
        <v>0</v>
      </c>
      <c r="BL178" s="17" t="s">
        <v>234</v>
      </c>
      <c r="BM178" s="17" t="s">
        <v>281</v>
      </c>
    </row>
    <row r="179" spans="2:65" s="1" customFormat="1" ht="31.5" customHeight="1" x14ac:dyDescent="0.3">
      <c r="B179" s="142"/>
      <c r="C179" s="143" t="s">
        <v>282</v>
      </c>
      <c r="D179" s="143" t="s">
        <v>121</v>
      </c>
      <c r="E179" s="144" t="s">
        <v>283</v>
      </c>
      <c r="F179" s="239" t="s">
        <v>284</v>
      </c>
      <c r="G179" s="240"/>
      <c r="H179" s="240"/>
      <c r="I179" s="240"/>
      <c r="J179" s="145" t="s">
        <v>219</v>
      </c>
      <c r="K179" s="146">
        <v>55</v>
      </c>
      <c r="L179" s="241"/>
      <c r="M179" s="242"/>
      <c r="N179" s="243">
        <f>ROUND(L179*K179,3)</f>
        <v>0</v>
      </c>
      <c r="O179" s="240"/>
      <c r="P179" s="240"/>
      <c r="Q179" s="240"/>
      <c r="R179" s="147"/>
      <c r="T179" s="148" t="s">
        <v>3</v>
      </c>
      <c r="U179" s="40" t="s">
        <v>36</v>
      </c>
      <c r="V179" s="149">
        <v>1.6E-2</v>
      </c>
      <c r="W179" s="149">
        <f>V179*K179</f>
        <v>0.88</v>
      </c>
      <c r="X179" s="149">
        <v>0</v>
      </c>
      <c r="Y179" s="149">
        <f>X179*K179</f>
        <v>0</v>
      </c>
      <c r="Z179" s="149">
        <v>0</v>
      </c>
      <c r="AA179" s="150">
        <f>Z179*K179</f>
        <v>0</v>
      </c>
      <c r="AR179" s="17" t="s">
        <v>234</v>
      </c>
      <c r="AT179" s="17" t="s">
        <v>121</v>
      </c>
      <c r="AU179" s="17" t="s">
        <v>80</v>
      </c>
      <c r="AY179" s="17" t="s">
        <v>120</v>
      </c>
      <c r="BE179" s="151">
        <f>IF(U179="základná",N179,0)</f>
        <v>0</v>
      </c>
      <c r="BF179" s="151">
        <f>IF(U179="znížená",N179,0)</f>
        <v>0</v>
      </c>
      <c r="BG179" s="151">
        <f>IF(U179="zákl. prenesená",N179,0)</f>
        <v>0</v>
      </c>
      <c r="BH179" s="151">
        <f>IF(U179="zníž. prenesená",N179,0)</f>
        <v>0</v>
      </c>
      <c r="BI179" s="151">
        <f>IF(U179="nulová",N179,0)</f>
        <v>0</v>
      </c>
      <c r="BJ179" s="17" t="s">
        <v>80</v>
      </c>
      <c r="BK179" s="152">
        <f>ROUND(L179*K179,3)</f>
        <v>0</v>
      </c>
      <c r="BL179" s="17" t="s">
        <v>234</v>
      </c>
      <c r="BM179" s="17" t="s">
        <v>285</v>
      </c>
    </row>
    <row r="180" spans="2:65" s="12" customFormat="1" ht="22.5" customHeight="1" x14ac:dyDescent="0.3">
      <c r="B180" s="164"/>
      <c r="C180" s="165"/>
      <c r="D180" s="165"/>
      <c r="E180" s="166" t="s">
        <v>3</v>
      </c>
      <c r="F180" s="266" t="s">
        <v>275</v>
      </c>
      <c r="G180" s="260"/>
      <c r="H180" s="260"/>
      <c r="I180" s="260"/>
      <c r="J180" s="165"/>
      <c r="K180" s="167">
        <v>55</v>
      </c>
      <c r="L180" s="165"/>
      <c r="M180" s="165"/>
      <c r="N180" s="165"/>
      <c r="O180" s="165"/>
      <c r="P180" s="165"/>
      <c r="Q180" s="165"/>
      <c r="R180" s="168"/>
      <c r="T180" s="169"/>
      <c r="U180" s="165"/>
      <c r="V180" s="165"/>
      <c r="W180" s="165"/>
      <c r="X180" s="165"/>
      <c r="Y180" s="165"/>
      <c r="Z180" s="165"/>
      <c r="AA180" s="170"/>
      <c r="AT180" s="171" t="s">
        <v>163</v>
      </c>
      <c r="AU180" s="171" t="s">
        <v>80</v>
      </c>
      <c r="AV180" s="12" t="s">
        <v>80</v>
      </c>
      <c r="AW180" s="12" t="s">
        <v>26</v>
      </c>
      <c r="AX180" s="12" t="s">
        <v>76</v>
      </c>
      <c r="AY180" s="171" t="s">
        <v>120</v>
      </c>
    </row>
    <row r="181" spans="2:65" s="1" customFormat="1" ht="22.5" customHeight="1" x14ac:dyDescent="0.3">
      <c r="B181" s="142"/>
      <c r="C181" s="180" t="s">
        <v>286</v>
      </c>
      <c r="D181" s="180" t="s">
        <v>277</v>
      </c>
      <c r="E181" s="181" t="s">
        <v>287</v>
      </c>
      <c r="F181" s="267" t="s">
        <v>288</v>
      </c>
      <c r="G181" s="268"/>
      <c r="H181" s="268"/>
      <c r="I181" s="268"/>
      <c r="J181" s="182" t="s">
        <v>228</v>
      </c>
      <c r="K181" s="183">
        <v>4.1000000000000002E-2</v>
      </c>
      <c r="L181" s="269"/>
      <c r="M181" s="270"/>
      <c r="N181" s="271">
        <f>ROUND(L181*K181,3)</f>
        <v>0</v>
      </c>
      <c r="O181" s="240"/>
      <c r="P181" s="240"/>
      <c r="Q181" s="240"/>
      <c r="R181" s="147"/>
      <c r="T181" s="148" t="s">
        <v>3</v>
      </c>
      <c r="U181" s="40" t="s">
        <v>36</v>
      </c>
      <c r="V181" s="149">
        <v>0</v>
      </c>
      <c r="W181" s="149">
        <f>V181*K181</f>
        <v>0</v>
      </c>
      <c r="X181" s="149">
        <v>1</v>
      </c>
      <c r="Y181" s="149">
        <f>X181*K181</f>
        <v>4.1000000000000002E-2</v>
      </c>
      <c r="Z181" s="149">
        <v>0</v>
      </c>
      <c r="AA181" s="150">
        <f>Z181*K181</f>
        <v>0</v>
      </c>
      <c r="AR181" s="17" t="s">
        <v>280</v>
      </c>
      <c r="AT181" s="17" t="s">
        <v>277</v>
      </c>
      <c r="AU181" s="17" t="s">
        <v>80</v>
      </c>
      <c r="AY181" s="17" t="s">
        <v>120</v>
      </c>
      <c r="BE181" s="151">
        <f>IF(U181="základná",N181,0)</f>
        <v>0</v>
      </c>
      <c r="BF181" s="151">
        <f>IF(U181="znížená",N181,0)</f>
        <v>0</v>
      </c>
      <c r="BG181" s="151">
        <f>IF(U181="zákl. prenesená",N181,0)</f>
        <v>0</v>
      </c>
      <c r="BH181" s="151">
        <f>IF(U181="zníž. prenesená",N181,0)</f>
        <v>0</v>
      </c>
      <c r="BI181" s="151">
        <f>IF(U181="nulová",N181,0)</f>
        <v>0</v>
      </c>
      <c r="BJ181" s="17" t="s">
        <v>80</v>
      </c>
      <c r="BK181" s="152">
        <f>ROUND(L181*K181,3)</f>
        <v>0</v>
      </c>
      <c r="BL181" s="17" t="s">
        <v>234</v>
      </c>
      <c r="BM181" s="17" t="s">
        <v>289</v>
      </c>
    </row>
    <row r="182" spans="2:65" s="10" customFormat="1" ht="29.85" customHeight="1" x14ac:dyDescent="0.3">
      <c r="B182" s="131"/>
      <c r="C182" s="132"/>
      <c r="D182" s="141" t="s">
        <v>151</v>
      </c>
      <c r="E182" s="141"/>
      <c r="F182" s="141"/>
      <c r="G182" s="141"/>
      <c r="H182" s="141"/>
      <c r="I182" s="141"/>
      <c r="J182" s="141"/>
      <c r="K182" s="141"/>
      <c r="L182" s="141"/>
      <c r="M182" s="141"/>
      <c r="N182" s="264">
        <f>BK182</f>
        <v>0</v>
      </c>
      <c r="O182" s="265"/>
      <c r="P182" s="265"/>
      <c r="Q182" s="265"/>
      <c r="R182" s="134"/>
      <c r="T182" s="135"/>
      <c r="U182" s="132"/>
      <c r="V182" s="132"/>
      <c r="W182" s="136">
        <f>SUM(W183:W185)</f>
        <v>92.6691</v>
      </c>
      <c r="X182" s="132"/>
      <c r="Y182" s="136">
        <f>SUM(Y183:Y185)</f>
        <v>0</v>
      </c>
      <c r="Z182" s="132"/>
      <c r="AA182" s="137">
        <f>SUM(AA183:AA185)</f>
        <v>0</v>
      </c>
      <c r="AR182" s="138" t="s">
        <v>80</v>
      </c>
      <c r="AT182" s="139" t="s">
        <v>68</v>
      </c>
      <c r="AU182" s="139" t="s">
        <v>76</v>
      </c>
      <c r="AY182" s="138" t="s">
        <v>120</v>
      </c>
      <c r="BK182" s="140">
        <f>SUM(BK183:BK185)</f>
        <v>0</v>
      </c>
    </row>
    <row r="183" spans="2:65" s="1" customFormat="1" ht="31.5" customHeight="1" x14ac:dyDescent="0.3">
      <c r="B183" s="142"/>
      <c r="C183" s="143" t="s">
        <v>290</v>
      </c>
      <c r="D183" s="143" t="s">
        <v>121</v>
      </c>
      <c r="E183" s="144" t="s">
        <v>291</v>
      </c>
      <c r="F183" s="239" t="s">
        <v>292</v>
      </c>
      <c r="G183" s="240"/>
      <c r="H183" s="240"/>
      <c r="I183" s="240"/>
      <c r="J183" s="145" t="s">
        <v>228</v>
      </c>
      <c r="K183" s="146">
        <v>21</v>
      </c>
      <c r="L183" s="241"/>
      <c r="M183" s="242"/>
      <c r="N183" s="243">
        <f>ROUND(L183*K183,3)</f>
        <v>0</v>
      </c>
      <c r="O183" s="240"/>
      <c r="P183" s="240"/>
      <c r="Q183" s="240"/>
      <c r="R183" s="147"/>
      <c r="T183" s="148" t="s">
        <v>3</v>
      </c>
      <c r="U183" s="40" t="s">
        <v>36</v>
      </c>
      <c r="V183" s="149">
        <v>2.9990000000000001</v>
      </c>
      <c r="W183" s="149">
        <f>V183*K183</f>
        <v>62.978999999999999</v>
      </c>
      <c r="X183" s="149">
        <v>0</v>
      </c>
      <c r="Y183" s="149">
        <f>X183*K183</f>
        <v>0</v>
      </c>
      <c r="Z183" s="149">
        <v>0</v>
      </c>
      <c r="AA183" s="150">
        <f>Z183*K183</f>
        <v>0</v>
      </c>
      <c r="AR183" s="17" t="s">
        <v>234</v>
      </c>
      <c r="AT183" s="17" t="s">
        <v>121</v>
      </c>
      <c r="AU183" s="17" t="s">
        <v>80</v>
      </c>
      <c r="AY183" s="17" t="s">
        <v>120</v>
      </c>
      <c r="BE183" s="151">
        <f>IF(U183="základná",N183,0)</f>
        <v>0</v>
      </c>
      <c r="BF183" s="151">
        <f>IF(U183="znížená",N183,0)</f>
        <v>0</v>
      </c>
      <c r="BG183" s="151">
        <f>IF(U183="zákl. prenesená",N183,0)</f>
        <v>0</v>
      </c>
      <c r="BH183" s="151">
        <f>IF(U183="zníž. prenesená",N183,0)</f>
        <v>0</v>
      </c>
      <c r="BI183" s="151">
        <f>IF(U183="nulová",N183,0)</f>
        <v>0</v>
      </c>
      <c r="BJ183" s="17" t="s">
        <v>80</v>
      </c>
      <c r="BK183" s="152">
        <f>ROUND(L183*K183,3)</f>
        <v>0</v>
      </c>
      <c r="BL183" s="17" t="s">
        <v>234</v>
      </c>
      <c r="BM183" s="17" t="s">
        <v>293</v>
      </c>
    </row>
    <row r="184" spans="2:65" s="1" customFormat="1" ht="31.5" customHeight="1" x14ac:dyDescent="0.3">
      <c r="B184" s="142"/>
      <c r="C184" s="143" t="s">
        <v>294</v>
      </c>
      <c r="D184" s="143" t="s">
        <v>121</v>
      </c>
      <c r="E184" s="144" t="s">
        <v>295</v>
      </c>
      <c r="F184" s="239" t="s">
        <v>296</v>
      </c>
      <c r="G184" s="240"/>
      <c r="H184" s="240"/>
      <c r="I184" s="240"/>
      <c r="J184" s="145" t="s">
        <v>228</v>
      </c>
      <c r="K184" s="146">
        <v>5.5</v>
      </c>
      <c r="L184" s="241"/>
      <c r="M184" s="242"/>
      <c r="N184" s="243">
        <f>ROUND(L184*K184,3)</f>
        <v>0</v>
      </c>
      <c r="O184" s="240"/>
      <c r="P184" s="240"/>
      <c r="Q184" s="240"/>
      <c r="R184" s="147"/>
      <c r="T184" s="148" t="s">
        <v>3</v>
      </c>
      <c r="U184" s="40" t="s">
        <v>36</v>
      </c>
      <c r="V184" s="149">
        <v>2.9990000000000001</v>
      </c>
      <c r="W184" s="149">
        <f>V184*K184</f>
        <v>16.494500000000002</v>
      </c>
      <c r="X184" s="149">
        <v>0</v>
      </c>
      <c r="Y184" s="149">
        <f>X184*K184</f>
        <v>0</v>
      </c>
      <c r="Z184" s="149">
        <v>0</v>
      </c>
      <c r="AA184" s="150">
        <f>Z184*K184</f>
        <v>0</v>
      </c>
      <c r="AR184" s="17" t="s">
        <v>234</v>
      </c>
      <c r="AT184" s="17" t="s">
        <v>121</v>
      </c>
      <c r="AU184" s="17" t="s">
        <v>80</v>
      </c>
      <c r="AY184" s="17" t="s">
        <v>120</v>
      </c>
      <c r="BE184" s="151">
        <f>IF(U184="základná",N184,0)</f>
        <v>0</v>
      </c>
      <c r="BF184" s="151">
        <f>IF(U184="znížená",N184,0)</f>
        <v>0</v>
      </c>
      <c r="BG184" s="151">
        <f>IF(U184="zákl. prenesená",N184,0)</f>
        <v>0</v>
      </c>
      <c r="BH184" s="151">
        <f>IF(U184="zníž. prenesená",N184,0)</f>
        <v>0</v>
      </c>
      <c r="BI184" s="151">
        <f>IF(U184="nulová",N184,0)</f>
        <v>0</v>
      </c>
      <c r="BJ184" s="17" t="s">
        <v>80</v>
      </c>
      <c r="BK184" s="152">
        <f>ROUND(L184*K184,3)</f>
        <v>0</v>
      </c>
      <c r="BL184" s="17" t="s">
        <v>234</v>
      </c>
      <c r="BM184" s="17" t="s">
        <v>297</v>
      </c>
    </row>
    <row r="185" spans="2:65" s="1" customFormat="1" ht="31.5" customHeight="1" x14ac:dyDescent="0.3">
      <c r="B185" s="142"/>
      <c r="C185" s="143" t="s">
        <v>298</v>
      </c>
      <c r="D185" s="143" t="s">
        <v>121</v>
      </c>
      <c r="E185" s="144" t="s">
        <v>299</v>
      </c>
      <c r="F185" s="239" t="s">
        <v>300</v>
      </c>
      <c r="G185" s="240"/>
      <c r="H185" s="240"/>
      <c r="I185" s="240"/>
      <c r="J185" s="145" t="s">
        <v>228</v>
      </c>
      <c r="K185" s="146">
        <v>4.4000000000000004</v>
      </c>
      <c r="L185" s="241"/>
      <c r="M185" s="242"/>
      <c r="N185" s="243">
        <f>ROUND(L185*K185,3)</f>
        <v>0</v>
      </c>
      <c r="O185" s="240"/>
      <c r="P185" s="240"/>
      <c r="Q185" s="240"/>
      <c r="R185" s="147"/>
      <c r="T185" s="148" t="s">
        <v>3</v>
      </c>
      <c r="U185" s="40" t="s">
        <v>36</v>
      </c>
      <c r="V185" s="149">
        <v>2.9990000000000001</v>
      </c>
      <c r="W185" s="149">
        <f>V185*K185</f>
        <v>13.195600000000002</v>
      </c>
      <c r="X185" s="149">
        <v>0</v>
      </c>
      <c r="Y185" s="149">
        <f>X185*K185</f>
        <v>0</v>
      </c>
      <c r="Z185" s="149">
        <v>0</v>
      </c>
      <c r="AA185" s="150">
        <f>Z185*K185</f>
        <v>0</v>
      </c>
      <c r="AR185" s="17" t="s">
        <v>234</v>
      </c>
      <c r="AT185" s="17" t="s">
        <v>121</v>
      </c>
      <c r="AU185" s="17" t="s">
        <v>80</v>
      </c>
      <c r="AY185" s="17" t="s">
        <v>120</v>
      </c>
      <c r="BE185" s="151">
        <f>IF(U185="základná",N185,0)</f>
        <v>0</v>
      </c>
      <c r="BF185" s="151">
        <f>IF(U185="znížená",N185,0)</f>
        <v>0</v>
      </c>
      <c r="BG185" s="151">
        <f>IF(U185="zákl. prenesená",N185,0)</f>
        <v>0</v>
      </c>
      <c r="BH185" s="151">
        <f>IF(U185="zníž. prenesená",N185,0)</f>
        <v>0</v>
      </c>
      <c r="BI185" s="151">
        <f>IF(U185="nulová",N185,0)</f>
        <v>0</v>
      </c>
      <c r="BJ185" s="17" t="s">
        <v>80</v>
      </c>
      <c r="BK185" s="152">
        <f>ROUND(L185*K185,3)</f>
        <v>0</v>
      </c>
      <c r="BL185" s="17" t="s">
        <v>234</v>
      </c>
      <c r="BM185" s="17" t="s">
        <v>301</v>
      </c>
    </row>
    <row r="186" spans="2:65" s="10" customFormat="1" ht="37.35" customHeight="1" x14ac:dyDescent="0.35">
      <c r="B186" s="131"/>
      <c r="C186" s="132"/>
      <c r="D186" s="133" t="s">
        <v>152</v>
      </c>
      <c r="E186" s="133"/>
      <c r="F186" s="133"/>
      <c r="G186" s="133"/>
      <c r="H186" s="133"/>
      <c r="I186" s="133"/>
      <c r="J186" s="133"/>
      <c r="K186" s="133"/>
      <c r="L186" s="133"/>
      <c r="M186" s="133"/>
      <c r="N186" s="272">
        <f>BK186</f>
        <v>0</v>
      </c>
      <c r="O186" s="273"/>
      <c r="P186" s="273"/>
      <c r="Q186" s="273"/>
      <c r="R186" s="134"/>
      <c r="T186" s="135"/>
      <c r="U186" s="132"/>
      <c r="V186" s="132"/>
      <c r="W186" s="136">
        <f>W187</f>
        <v>2.96</v>
      </c>
      <c r="X186" s="132"/>
      <c r="Y186" s="136">
        <f>Y187</f>
        <v>0</v>
      </c>
      <c r="Z186" s="132"/>
      <c r="AA186" s="137">
        <f>AA187</f>
        <v>0</v>
      </c>
      <c r="AR186" s="138" t="s">
        <v>133</v>
      </c>
      <c r="AT186" s="139" t="s">
        <v>68</v>
      </c>
      <c r="AU186" s="139" t="s">
        <v>69</v>
      </c>
      <c r="AY186" s="138" t="s">
        <v>120</v>
      </c>
      <c r="BK186" s="140">
        <f>BK187</f>
        <v>0</v>
      </c>
    </row>
    <row r="187" spans="2:65" s="10" customFormat="1" ht="19.899999999999999" customHeight="1" x14ac:dyDescent="0.3">
      <c r="B187" s="131"/>
      <c r="C187" s="132"/>
      <c r="D187" s="141" t="s">
        <v>153</v>
      </c>
      <c r="E187" s="141"/>
      <c r="F187" s="141"/>
      <c r="G187" s="141"/>
      <c r="H187" s="141"/>
      <c r="I187" s="141"/>
      <c r="J187" s="141"/>
      <c r="K187" s="141"/>
      <c r="L187" s="141"/>
      <c r="M187" s="141"/>
      <c r="N187" s="255">
        <f>BK187</f>
        <v>0</v>
      </c>
      <c r="O187" s="256"/>
      <c r="P187" s="256"/>
      <c r="Q187" s="256"/>
      <c r="R187" s="134"/>
      <c r="T187" s="135"/>
      <c r="U187" s="132"/>
      <c r="V187" s="132"/>
      <c r="W187" s="136">
        <f>W188</f>
        <v>2.96</v>
      </c>
      <c r="X187" s="132"/>
      <c r="Y187" s="136">
        <f>Y188</f>
        <v>0</v>
      </c>
      <c r="Z187" s="132"/>
      <c r="AA187" s="137">
        <f>AA188</f>
        <v>0</v>
      </c>
      <c r="AR187" s="138" t="s">
        <v>133</v>
      </c>
      <c r="AT187" s="139" t="s">
        <v>68</v>
      </c>
      <c r="AU187" s="139" t="s">
        <v>76</v>
      </c>
      <c r="AY187" s="138" t="s">
        <v>120</v>
      </c>
      <c r="BK187" s="140">
        <f>BK188</f>
        <v>0</v>
      </c>
    </row>
    <row r="188" spans="2:65" s="1" customFormat="1" ht="22.5" customHeight="1" x14ac:dyDescent="0.3">
      <c r="B188" s="142"/>
      <c r="C188" s="143" t="s">
        <v>280</v>
      </c>
      <c r="D188" s="143" t="s">
        <v>121</v>
      </c>
      <c r="E188" s="144" t="s">
        <v>302</v>
      </c>
      <c r="F188" s="239" t="s">
        <v>303</v>
      </c>
      <c r="G188" s="240"/>
      <c r="H188" s="240"/>
      <c r="I188" s="240"/>
      <c r="J188" s="145" t="s">
        <v>124</v>
      </c>
      <c r="K188" s="146">
        <v>1</v>
      </c>
      <c r="L188" s="241"/>
      <c r="M188" s="242"/>
      <c r="N188" s="243">
        <f>ROUND(L188*K188,3)</f>
        <v>0</v>
      </c>
      <c r="O188" s="240"/>
      <c r="P188" s="240"/>
      <c r="Q188" s="240"/>
      <c r="R188" s="147"/>
      <c r="T188" s="148" t="s">
        <v>3</v>
      </c>
      <c r="U188" s="153" t="s">
        <v>36</v>
      </c>
      <c r="V188" s="154">
        <v>2.96</v>
      </c>
      <c r="W188" s="154">
        <f>V188*K188</f>
        <v>2.96</v>
      </c>
      <c r="X188" s="154">
        <v>0</v>
      </c>
      <c r="Y188" s="154">
        <f>X188*K188</f>
        <v>0</v>
      </c>
      <c r="Z188" s="154">
        <v>0</v>
      </c>
      <c r="AA188" s="155">
        <f>Z188*K188</f>
        <v>0</v>
      </c>
      <c r="AR188" s="17" t="s">
        <v>304</v>
      </c>
      <c r="AT188" s="17" t="s">
        <v>121</v>
      </c>
      <c r="AU188" s="17" t="s">
        <v>80</v>
      </c>
      <c r="AY188" s="17" t="s">
        <v>120</v>
      </c>
      <c r="BE188" s="151">
        <f>IF(U188="základná",N188,0)</f>
        <v>0</v>
      </c>
      <c r="BF188" s="151">
        <f>IF(U188="znížená",N188,0)</f>
        <v>0</v>
      </c>
      <c r="BG188" s="151">
        <f>IF(U188="zákl. prenesená",N188,0)</f>
        <v>0</v>
      </c>
      <c r="BH188" s="151">
        <f>IF(U188="zníž. prenesená",N188,0)</f>
        <v>0</v>
      </c>
      <c r="BI188" s="151">
        <f>IF(U188="nulová",N188,0)</f>
        <v>0</v>
      </c>
      <c r="BJ188" s="17" t="s">
        <v>80</v>
      </c>
      <c r="BK188" s="152">
        <f>ROUND(L188*K188,3)</f>
        <v>0</v>
      </c>
      <c r="BL188" s="17" t="s">
        <v>304</v>
      </c>
      <c r="BM188" s="17" t="s">
        <v>305</v>
      </c>
    </row>
    <row r="189" spans="2:65" s="1" customFormat="1" ht="6.95" customHeight="1" x14ac:dyDescent="0.3">
      <c r="B189" s="55"/>
      <c r="C189" s="56"/>
      <c r="D189" s="56"/>
      <c r="E189" s="56"/>
      <c r="F189" s="56"/>
      <c r="G189" s="56"/>
      <c r="H189" s="56"/>
      <c r="I189" s="56"/>
      <c r="J189" s="56"/>
      <c r="K189" s="56"/>
      <c r="L189" s="56"/>
      <c r="M189" s="56"/>
      <c r="N189" s="56"/>
      <c r="O189" s="56"/>
      <c r="P189" s="56"/>
      <c r="Q189" s="56"/>
      <c r="R189" s="57"/>
    </row>
  </sheetData>
  <mergeCells count="195">
    <mergeCell ref="N169:Q169"/>
    <mergeCell ref="N174:Q174"/>
    <mergeCell ref="N175:Q175"/>
    <mergeCell ref="N182:Q182"/>
    <mergeCell ref="N186:Q186"/>
    <mergeCell ref="N187:Q187"/>
    <mergeCell ref="H1:K1"/>
    <mergeCell ref="S2:AC2"/>
    <mergeCell ref="F184:I184"/>
    <mergeCell ref="L184:M184"/>
    <mergeCell ref="N184:Q184"/>
    <mergeCell ref="F185:I185"/>
    <mergeCell ref="L185:M185"/>
    <mergeCell ref="N185:Q185"/>
    <mergeCell ref="F173:I173"/>
    <mergeCell ref="L173:M173"/>
    <mergeCell ref="N173:Q173"/>
    <mergeCell ref="F176:I176"/>
    <mergeCell ref="L176:M176"/>
    <mergeCell ref="N176:Q176"/>
    <mergeCell ref="F177:I177"/>
    <mergeCell ref="F178:I178"/>
    <mergeCell ref="L178:M178"/>
    <mergeCell ref="N178:Q178"/>
    <mergeCell ref="F188:I188"/>
    <mergeCell ref="L188:M188"/>
    <mergeCell ref="N188:Q188"/>
    <mergeCell ref="F179:I179"/>
    <mergeCell ref="L179:M179"/>
    <mergeCell ref="N179:Q179"/>
    <mergeCell ref="F180:I180"/>
    <mergeCell ref="F181:I181"/>
    <mergeCell ref="L181:M181"/>
    <mergeCell ref="N181:Q181"/>
    <mergeCell ref="F183:I183"/>
    <mergeCell ref="L183:M183"/>
    <mergeCell ref="N183:Q183"/>
    <mergeCell ref="F170:I170"/>
    <mergeCell ref="L170:M170"/>
    <mergeCell ref="N170:Q170"/>
    <mergeCell ref="F171:I171"/>
    <mergeCell ref="L171:M171"/>
    <mergeCell ref="N171:Q171"/>
    <mergeCell ref="F172:I172"/>
    <mergeCell ref="L172:M172"/>
    <mergeCell ref="N172:Q172"/>
    <mergeCell ref="F166:I166"/>
    <mergeCell ref="L166:M166"/>
    <mergeCell ref="N166:Q166"/>
    <mergeCell ref="F167:I167"/>
    <mergeCell ref="L167:M167"/>
    <mergeCell ref="N167:Q167"/>
    <mergeCell ref="F168:I168"/>
    <mergeCell ref="L168:M168"/>
    <mergeCell ref="N168:Q168"/>
    <mergeCell ref="F161:I161"/>
    <mergeCell ref="L161:M161"/>
    <mergeCell ref="N161:Q161"/>
    <mergeCell ref="F162:I162"/>
    <mergeCell ref="L162:M162"/>
    <mergeCell ref="N162:Q162"/>
    <mergeCell ref="F163:I163"/>
    <mergeCell ref="F165:I165"/>
    <mergeCell ref="L165:M165"/>
    <mergeCell ref="N165:Q165"/>
    <mergeCell ref="N164:Q164"/>
    <mergeCell ref="F158:I158"/>
    <mergeCell ref="L158:M158"/>
    <mergeCell ref="N158:Q158"/>
    <mergeCell ref="F159:I159"/>
    <mergeCell ref="L159:M159"/>
    <mergeCell ref="N159:Q159"/>
    <mergeCell ref="F160:I160"/>
    <mergeCell ref="L160:M160"/>
    <mergeCell ref="N160:Q160"/>
    <mergeCell ref="F151:I151"/>
    <mergeCell ref="F152:I152"/>
    <mergeCell ref="F154:I154"/>
    <mergeCell ref="L154:M154"/>
    <mergeCell ref="N154:Q154"/>
    <mergeCell ref="F155:I155"/>
    <mergeCell ref="L155:M155"/>
    <mergeCell ref="N155:Q155"/>
    <mergeCell ref="F157:I157"/>
    <mergeCell ref="L157:M157"/>
    <mergeCell ref="N157:Q157"/>
    <mergeCell ref="N153:Q153"/>
    <mergeCell ref="N156:Q156"/>
    <mergeCell ref="F145:I145"/>
    <mergeCell ref="F146:I146"/>
    <mergeCell ref="F147:I147"/>
    <mergeCell ref="L147:M147"/>
    <mergeCell ref="N147:Q147"/>
    <mergeCell ref="F148:I148"/>
    <mergeCell ref="F149:I149"/>
    <mergeCell ref="F150:I150"/>
    <mergeCell ref="L150:M150"/>
    <mergeCell ref="N150:Q150"/>
    <mergeCell ref="F138:I138"/>
    <mergeCell ref="F139:I139"/>
    <mergeCell ref="F140:I140"/>
    <mergeCell ref="F141:I141"/>
    <mergeCell ref="F142:I142"/>
    <mergeCell ref="F143:I143"/>
    <mergeCell ref="L143:M143"/>
    <mergeCell ref="N143:Q143"/>
    <mergeCell ref="F144:I144"/>
    <mergeCell ref="L144:M144"/>
    <mergeCell ref="N144:Q144"/>
    <mergeCell ref="F131:I131"/>
    <mergeCell ref="F132:I132"/>
    <mergeCell ref="F133:I133"/>
    <mergeCell ref="F134:I134"/>
    <mergeCell ref="F135:I135"/>
    <mergeCell ref="F136:I136"/>
    <mergeCell ref="F137:I137"/>
    <mergeCell ref="L137:M137"/>
    <mergeCell ref="N137:Q137"/>
    <mergeCell ref="F126:I126"/>
    <mergeCell ref="L126:M126"/>
    <mergeCell ref="N126:Q126"/>
    <mergeCell ref="F127:I127"/>
    <mergeCell ref="F128:I128"/>
    <mergeCell ref="F129:I129"/>
    <mergeCell ref="L129:M129"/>
    <mergeCell ref="N129:Q129"/>
    <mergeCell ref="F130:I130"/>
    <mergeCell ref="M116:P116"/>
    <mergeCell ref="M118:Q118"/>
    <mergeCell ref="M119:Q119"/>
    <mergeCell ref="F121:I121"/>
    <mergeCell ref="L121:M121"/>
    <mergeCell ref="N121:Q121"/>
    <mergeCell ref="F125:I125"/>
    <mergeCell ref="L125:M125"/>
    <mergeCell ref="N125:Q125"/>
    <mergeCell ref="N122:Q122"/>
    <mergeCell ref="N123:Q123"/>
    <mergeCell ref="N124:Q124"/>
    <mergeCell ref="N98:Q98"/>
    <mergeCell ref="N99:Q99"/>
    <mergeCell ref="N100:Q100"/>
    <mergeCell ref="N102:Q102"/>
    <mergeCell ref="L104:Q104"/>
    <mergeCell ref="C110:Q110"/>
    <mergeCell ref="F112:P112"/>
    <mergeCell ref="F113:P113"/>
    <mergeCell ref="F114:P114"/>
    <mergeCell ref="N89:Q89"/>
    <mergeCell ref="N90:Q90"/>
    <mergeCell ref="N91:Q91"/>
    <mergeCell ref="N92:Q92"/>
    <mergeCell ref="N93:Q93"/>
    <mergeCell ref="N94:Q94"/>
    <mergeCell ref="N95:Q95"/>
    <mergeCell ref="N96:Q96"/>
    <mergeCell ref="N97:Q97"/>
    <mergeCell ref="L39:P39"/>
    <mergeCell ref="C76:Q76"/>
    <mergeCell ref="F78:P78"/>
    <mergeCell ref="F79:P79"/>
    <mergeCell ref="F80:P80"/>
    <mergeCell ref="M82:P82"/>
    <mergeCell ref="M84:Q84"/>
    <mergeCell ref="M85:Q85"/>
    <mergeCell ref="C87:G87"/>
    <mergeCell ref="N87:Q87"/>
    <mergeCell ref="H33:J33"/>
    <mergeCell ref="M33:P33"/>
    <mergeCell ref="H34:J34"/>
    <mergeCell ref="M34:P34"/>
    <mergeCell ref="H35:J35"/>
    <mergeCell ref="M35:P35"/>
    <mergeCell ref="H36:J36"/>
    <mergeCell ref="M36:P36"/>
    <mergeCell ref="H37:J37"/>
    <mergeCell ref="M37:P37"/>
    <mergeCell ref="O16:P16"/>
    <mergeCell ref="O18:P18"/>
    <mergeCell ref="O19:P19"/>
    <mergeCell ref="O21:P21"/>
    <mergeCell ref="O22:P22"/>
    <mergeCell ref="E25:L25"/>
    <mergeCell ref="M28:P28"/>
    <mergeCell ref="M29:P29"/>
    <mergeCell ref="M31:P31"/>
    <mergeCell ref="C2:Q2"/>
    <mergeCell ref="C4:Q4"/>
    <mergeCell ref="F6:P6"/>
    <mergeCell ref="F7:P7"/>
    <mergeCell ref="F8:P8"/>
    <mergeCell ref="O10:P10"/>
    <mergeCell ref="O12:P12"/>
    <mergeCell ref="O13:P13"/>
    <mergeCell ref="O15:P15"/>
  </mergeCells>
  <hyperlinks>
    <hyperlink ref="F1:G1" location="C2" tooltip="Krycí list rozpočtu" display="1) Krycí list rozpočtu"/>
    <hyperlink ref="H1:K1" location="C87" tooltip="Rekapitulácia rozpočtu" display="2) Rekapitulácia rozpočtu"/>
    <hyperlink ref="L1" location="C121" tooltip="Rozpočet" display="3) Rozpočet"/>
    <hyperlink ref="S1:T1" location="'Rekapitulácia stavby'!C2" tooltip="Rekapitulácia stavby" display="Rekapitulácia stavby"/>
  </hyperlinks>
  <pageMargins left="0.58333330000000005" right="0.58333330000000005" top="0.5" bottom="0.46666669999999999" header="0" footer="0"/>
  <pageSetup paperSize="9" scale="95" fitToHeight="100" orientation="portrait" blackAndWhite="1" r:id="rId1"/>
  <headerFooter>
    <oddFooter>&amp;CStrana &amp;P z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6</vt:i4>
      </vt:variant>
    </vt:vector>
  </HeadingPairs>
  <TitlesOfParts>
    <vt:vector size="9" baseType="lpstr">
      <vt:lpstr>Rekapitulácia stavby</vt:lpstr>
      <vt:lpstr>VP_201 - Všeobecné položky</vt:lpstr>
      <vt:lpstr>SO_201_L - Lávka pri ČOV</vt:lpstr>
      <vt:lpstr>'Rekapitulácia stavby'!Názvy_tlače</vt:lpstr>
      <vt:lpstr>'SO_201_L - Lávka pri ČOV'!Názvy_tlače</vt:lpstr>
      <vt:lpstr>'VP_201 - Všeobecné položky'!Názvy_tlače</vt:lpstr>
      <vt:lpstr>'Rekapitulácia stavby'!Oblasť_tlače</vt:lpstr>
      <vt:lpstr>'SO_201_L - Lávka pri ČOV'!Oblasť_tlače</vt:lpstr>
      <vt:lpstr>'VP_201 - Všeobecné položky'!Oblasť_tlače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Gábor Pavol Ing.</dc:creator>
  <cp:lastModifiedBy>KALL Viliam</cp:lastModifiedBy>
  <cp:lastPrinted>2017-03-16T13:36:06Z</cp:lastPrinted>
  <dcterms:created xsi:type="dcterms:W3CDTF">2016-10-17T11:14:29Z</dcterms:created>
  <dcterms:modified xsi:type="dcterms:W3CDTF">2017-03-16T13:41:07Z</dcterms:modified>
</cp:coreProperties>
</file>