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časopisy" sheetId="3" r:id="rId1"/>
    <sheet name="študenti" sheetId="2" r:id="rId2"/>
    <sheet name="faktúry" sheetId="1" r:id="rId3"/>
  </sheets>
  <definedNames>
    <definedName name="_xlnm._FilterDatabase" localSheetId="0" hidden="1">časopisy!$A$8:$K$27</definedName>
  </definedNames>
  <calcPr calcId="145621"/>
</workbook>
</file>

<file path=xl/calcChain.xml><?xml version="1.0" encoding="utf-8"?>
<calcChain xmlns="http://schemas.openxmlformats.org/spreadsheetml/2006/main">
  <c r="R10" i="3" l="1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9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9" i="3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7" i="1"/>
</calcChain>
</file>

<file path=xl/sharedStrings.xml><?xml version="1.0" encoding="utf-8"?>
<sst xmlns="http://schemas.openxmlformats.org/spreadsheetml/2006/main" count="287" uniqueCount="209">
  <si>
    <t>Číslo faktúry podľa číselníka faktúr ŽSK</t>
  </si>
  <si>
    <t>stravné lístky</t>
  </si>
  <si>
    <t>009/2011</t>
  </si>
  <si>
    <t>DOXX - Stravné lístky s.r.o., Kálov 356, 010 01 Žilina</t>
  </si>
  <si>
    <t>záloha za vodu TS</t>
  </si>
  <si>
    <t>018/2013</t>
  </si>
  <si>
    <t>Oravská vodárenská spoločnosť a.s., Bysterecká 2180, 026 80 Dolný Kubín</t>
  </si>
  <si>
    <t>záloha za vodu DK</t>
  </si>
  <si>
    <t>009/2009</t>
  </si>
  <si>
    <t>mobilný telefón Apple iPhone 5 16GB Black</t>
  </si>
  <si>
    <t>Orange Slovensko a.s., Metodova 8, 821 08 Bratislava</t>
  </si>
  <si>
    <t>propán - bután 10 kg  DK, NO, TS</t>
  </si>
  <si>
    <t>106/2012</t>
  </si>
  <si>
    <t>MESSER Tatragas s.r.o., Chalupkova 9, 819 44 Bratislava 1</t>
  </si>
  <si>
    <t>propán - bután 10 kg  DK</t>
  </si>
  <si>
    <t xml:space="preserve">betón C16/20 </t>
  </si>
  <si>
    <t>Cestné stavby LM s.r.o., Ulica 1. mája 724, 031 01 Liptovský Mikuláš</t>
  </si>
  <si>
    <t>štrky NO</t>
  </si>
  <si>
    <t>099/2012</t>
  </si>
  <si>
    <t>POĽNOHOSPODÁRSKE DRUŽSTVO, 034 71 Ludrová</t>
  </si>
  <si>
    <t>009/2012</t>
  </si>
  <si>
    <t xml:space="preserve">náhradné diely </t>
  </si>
  <si>
    <t>Ing. Ján Lucký, Nemocničná 1945/29, 026 01 Dolný Kubín</t>
  </si>
  <si>
    <t>drva obalov.</t>
  </si>
  <si>
    <t>083/2013</t>
  </si>
  <si>
    <t>Doprastav Asfalt a.s., Hronská 1, 960 93 Zvolen</t>
  </si>
  <si>
    <t>oprava bubna - Batela</t>
  </si>
  <si>
    <t>KOBIT-SK s.r.o., M.R.Štefánika 2970/48, 026 01 Dolný Kubín</t>
  </si>
  <si>
    <t>Auto-Šport-Mix Peter Jurgoš, prev. Hviezdoslavovo nám.52, 026 01 Dolný Kubín</t>
  </si>
  <si>
    <t>oprava vozidla DK863BC</t>
  </si>
  <si>
    <t>drva granulovaná 0/63</t>
  </si>
  <si>
    <t>kamenivo 2/5 DK, NO, TS</t>
  </si>
  <si>
    <t>EUROVIA-Kameňolomy s.r.o., Osloboditeľov 66, 040 17 Košice - Barca</t>
  </si>
  <si>
    <t>farba, riedidlo, štetec, alkyton ... TS</t>
  </si>
  <si>
    <t>Martin Klepkoň, prev. Nám. M.R.Štefánika 519, 028 01 Trstená</t>
  </si>
  <si>
    <t>všeobecný materiál  DK, NO</t>
  </si>
  <si>
    <t>KRUPA KAJO s.r.o., M.R.Štefánika 2267, 026 01 Dolný Kubín</t>
  </si>
  <si>
    <t>zneškodnenie nebezpečného odpadu TS</t>
  </si>
  <si>
    <t>HGM-Žilina s.r.o., Stárkova 26, 010 01 Žilina</t>
  </si>
  <si>
    <t>zneškodnenie nebezpečného odpadu NO</t>
  </si>
  <si>
    <t>profil LNP 100x100x10</t>
  </si>
  <si>
    <t>Ignác Kasan - IDAKOS, 029 01 Vavrečka</t>
  </si>
  <si>
    <t>technické a emisné kontroly</t>
  </si>
  <si>
    <t>STK-TEAM s.r.o., Nábrežie Oravy 531, 026 01 Dolný Kubín</t>
  </si>
  <si>
    <t>skládkovanie komunálneho odpadu DK</t>
  </si>
  <si>
    <t>Technické služby s.r.o., Nábrežie Oravy 627/1, 026 01 Dolný Kubín</t>
  </si>
  <si>
    <t>hutný materiál</t>
  </si>
  <si>
    <t>Garbiar STAVEBNINY, prev. Oravická 660, 028 01 Trstená</t>
  </si>
  <si>
    <t xml:space="preserve">oprava defektov na nákladných vozidlách </t>
  </si>
  <si>
    <t>PNEUSERVIS-GERGOREC s.r.o., Vojtaššákova 832, 027 44 Tvrdošín</t>
  </si>
  <si>
    <r>
      <t xml:space="preserve">Popis fakturovaného plnenia </t>
    </r>
    <r>
      <rPr>
        <sz val="11"/>
        <color theme="1"/>
        <rFont val="Calibri"/>
        <family val="2"/>
        <charset val="238"/>
        <scheme val="minor"/>
      </rPr>
      <t>tak ako je uvedený na faktúre</t>
    </r>
  </si>
  <si>
    <r>
      <t>Celková hodnota fakturovaného plnenia</t>
    </r>
    <r>
      <rPr>
        <sz val="11"/>
        <color theme="1"/>
        <rFont val="Calibri"/>
        <family val="2"/>
        <charset val="238"/>
        <scheme val="minor"/>
      </rPr>
      <t xml:space="preserve"> v sume</t>
    </r>
    <r>
      <rPr>
        <sz val="11"/>
        <color theme="1"/>
        <rFont val="Calibri"/>
        <family val="2"/>
        <charset val="238"/>
        <scheme val="minor"/>
      </rPr>
      <t xml:space="preserve"> s DPH  </t>
    </r>
  </si>
  <si>
    <r>
      <t xml:space="preserve">Identifikácia zmluvy, </t>
    </r>
    <r>
      <rPr>
        <sz val="11"/>
        <color theme="1"/>
        <rFont val="Calibri"/>
        <family val="2"/>
        <charset val="238"/>
        <scheme val="minor"/>
      </rPr>
      <t xml:space="preserve">ak faktúra súvisí s povinne zverejňovanou zmluvou a </t>
    </r>
    <r>
      <rPr>
        <b/>
        <sz val="11"/>
        <color indexed="8"/>
        <rFont val="Calibri"/>
        <family val="2"/>
        <charset val="238"/>
      </rPr>
      <t>číslo zmluvy ŽŠK podľa Fabasoft</t>
    </r>
  </si>
  <si>
    <r>
      <t xml:space="preserve">Identifikačné údaje dodávateľa fakturovaného plnenia </t>
    </r>
    <r>
      <rPr>
        <sz val="11"/>
        <color theme="1"/>
        <rFont val="Calibri"/>
        <family val="2"/>
        <charset val="238"/>
        <scheme val="minor"/>
      </rPr>
      <t xml:space="preserve">(obchodné meno/ názov, sídlo, IČO právnickej osoby/ obchodné meno FO - podnikateľa, miesto podnikania, IČO/ meno a priezvisko, adresa trvalého pobytu FO - nepodnikateľa) </t>
    </r>
  </si>
  <si>
    <t>Je faktúra po splatnosti?</t>
  </si>
  <si>
    <t>Viktorie</t>
  </si>
  <si>
    <t>BROŽOVÁ</t>
  </si>
  <si>
    <t>Gabriela</t>
  </si>
  <si>
    <t>CHADTOVÁ</t>
  </si>
  <si>
    <t>Juraj</t>
  </si>
  <si>
    <t>DOBROVODSKÝ</t>
  </si>
  <si>
    <t>Terezie</t>
  </si>
  <si>
    <t>ENGLOVÁ</t>
  </si>
  <si>
    <t>Jan</t>
  </si>
  <si>
    <t>FIALA</t>
  </si>
  <si>
    <t>Martina</t>
  </si>
  <si>
    <t>FLEGROVÁ</t>
  </si>
  <si>
    <t>Renata</t>
  </si>
  <si>
    <t>GALLISTLOVÁ</t>
  </si>
  <si>
    <t>Simona</t>
  </si>
  <si>
    <t>GRÖGEROVÁ</t>
  </si>
  <si>
    <t>Eva</t>
  </si>
  <si>
    <t>GRULICHOVÁ</t>
  </si>
  <si>
    <t>Václav</t>
  </si>
  <si>
    <t>HOMOLKA</t>
  </si>
  <si>
    <t>Anna</t>
  </si>
  <si>
    <t>HUMLOVÁ</t>
  </si>
  <si>
    <t>JEDLIČKOVÁ</t>
  </si>
  <si>
    <t>Tomáš</t>
  </si>
  <si>
    <t>JEHLÍK</t>
  </si>
  <si>
    <t>Věra</t>
  </si>
  <si>
    <t>JEŽKOVÁ</t>
  </si>
  <si>
    <t>Karolína</t>
  </si>
  <si>
    <t>KALINOVÁ</t>
  </si>
  <si>
    <t>KAMENICKÁ</t>
  </si>
  <si>
    <t>Barbora</t>
  </si>
  <si>
    <t>KAMIŠOVÁ</t>
  </si>
  <si>
    <t>Michal</t>
  </si>
  <si>
    <t>KELÍŠEK</t>
  </si>
  <si>
    <t>KELÍŠEK jun.</t>
  </si>
  <si>
    <t>Radka</t>
  </si>
  <si>
    <t>KELÍŠKOVÁ</t>
  </si>
  <si>
    <t>Vladimír</t>
  </si>
  <si>
    <t>KLAPKA</t>
  </si>
  <si>
    <t>Petra</t>
  </si>
  <si>
    <t>KOKOŘOVÁ</t>
  </si>
  <si>
    <t>Vojtěch</t>
  </si>
  <si>
    <t>KOLÁŘ</t>
  </si>
  <si>
    <t>KOLLROSS</t>
  </si>
  <si>
    <t>KORUNKOVÁ</t>
  </si>
  <si>
    <t>Petr</t>
  </si>
  <si>
    <t>KOZEL</t>
  </si>
  <si>
    <t>Markéta</t>
  </si>
  <si>
    <t>MACHOVÁ</t>
  </si>
  <si>
    <t>MÜLLEROVÁ</t>
  </si>
  <si>
    <t>NEDOROSTOVÁ</t>
  </si>
  <si>
    <t>NIEDLOVÁ</t>
  </si>
  <si>
    <t>Ondřej</t>
  </si>
  <si>
    <t>OTÁHAL</t>
  </si>
  <si>
    <t>Monika</t>
  </si>
  <si>
    <t>PÁNIKOVÁ</t>
  </si>
  <si>
    <t>Denisa</t>
  </si>
  <si>
    <t>PÁNKOVÁ</t>
  </si>
  <si>
    <t>Lenka</t>
  </si>
  <si>
    <t>PAZDERKOVÁ</t>
  </si>
  <si>
    <t>PERLÍK</t>
  </si>
  <si>
    <t>Jana</t>
  </si>
  <si>
    <t>PETROVÁ</t>
  </si>
  <si>
    <t>Michaela</t>
  </si>
  <si>
    <t>POCOVÁ</t>
  </si>
  <si>
    <t>PODROUŽEK</t>
  </si>
  <si>
    <t>Libor</t>
  </si>
  <si>
    <t>RŮŽIČKA</t>
  </si>
  <si>
    <t>ŠINDELÁŘOVÁ</t>
  </si>
  <si>
    <t>ŠKOLKOVÁ</t>
  </si>
  <si>
    <t>Pavel</t>
  </si>
  <si>
    <t>ŠOUN</t>
  </si>
  <si>
    <t>SUCHÁČEK</t>
  </si>
  <si>
    <t>Alena</t>
  </si>
  <si>
    <t>TURJANICOVÁ</t>
  </si>
  <si>
    <t>Daniel</t>
  </si>
  <si>
    <t>VOLÁK</t>
  </si>
  <si>
    <t>Jitka</t>
  </si>
  <si>
    <t>VOLNÁ</t>
  </si>
  <si>
    <t>VOREL</t>
  </si>
  <si>
    <t>Andrea</t>
  </si>
  <si>
    <t>ZELENÁ</t>
  </si>
  <si>
    <t>ZÍDKOVÁ</t>
  </si>
  <si>
    <t>Meno</t>
  </si>
  <si>
    <t>Priezvisko</t>
  </si>
  <si>
    <t>Body</t>
  </si>
  <si>
    <t>Hodnotenie</t>
  </si>
  <si>
    <t xml:space="preserve">Napíšte ku každému študentovi hodnotenie. </t>
  </si>
  <si>
    <t>Úloha</t>
  </si>
  <si>
    <t>Študent, ktorý získal viac ako 7 bodov, test spravil</t>
  </si>
  <si>
    <t>Názov časopisu</t>
  </si>
  <si>
    <t>Tlač</t>
  </si>
  <si>
    <t>Druh časopisu</t>
  </si>
  <si>
    <t>Typ časopisu</t>
  </si>
  <si>
    <t>Zisk</t>
  </si>
  <si>
    <t>Bravo</t>
  </si>
  <si>
    <t>Brno</t>
  </si>
  <si>
    <t>pre mládež</t>
  </si>
  <si>
    <t>dvojtýždenník</t>
  </si>
  <si>
    <t>Olomouc</t>
  </si>
  <si>
    <t>Eurotelevízia</t>
  </si>
  <si>
    <t>Bratislava</t>
  </si>
  <si>
    <t>televízny</t>
  </si>
  <si>
    <t>týždenník</t>
  </si>
  <si>
    <t>Praha</t>
  </si>
  <si>
    <t>Hospodárske noviny</t>
  </si>
  <si>
    <t>Martin</t>
  </si>
  <si>
    <t>noviny</t>
  </si>
  <si>
    <t>denník</t>
  </si>
  <si>
    <t>Markíza</t>
  </si>
  <si>
    <t>Moment</t>
  </si>
  <si>
    <t>spoločenský</t>
  </si>
  <si>
    <t>Národná obroda</t>
  </si>
  <si>
    <t>Plus 7 dní</t>
  </si>
  <si>
    <t>Práca</t>
  </si>
  <si>
    <t>Pravda</t>
  </si>
  <si>
    <t>Rytmus života</t>
  </si>
  <si>
    <t>Slovenka</t>
  </si>
  <si>
    <t>Žilina</t>
  </si>
  <si>
    <t>ženský</t>
  </si>
  <si>
    <t>mesačník</t>
  </si>
  <si>
    <t>Sme</t>
  </si>
  <si>
    <t>Telemagazín</t>
  </si>
  <si>
    <t>Tina</t>
  </si>
  <si>
    <t>Vlasta</t>
  </si>
  <si>
    <t>Žena a život</t>
  </si>
  <si>
    <t>Ženský magazín</t>
  </si>
  <si>
    <t>Košice</t>
  </si>
  <si>
    <t>Život</t>
  </si>
  <si>
    <t>Mal časopis náklad viac ako 10tis. kusov?</t>
  </si>
  <si>
    <t>Tlačí sa časopis v Bratislave?</t>
  </si>
  <si>
    <t>Zistite, ktoré faktúry sú po splatnosti</t>
  </si>
  <si>
    <t>Je časopis vydaný v Bratislave a je to týždenník?</t>
  </si>
  <si>
    <t>Jedná sa o ženský časopis, ktorý vychádza mesačne a má zisk nad 10000€?</t>
  </si>
  <si>
    <t>Dátum vystavenia faktúry</t>
  </si>
  <si>
    <t>Dátum splatnosti</t>
  </si>
  <si>
    <t>Splatené faktúry</t>
  </si>
  <si>
    <t>Faktúry po splatnosti</t>
  </si>
  <si>
    <t>Vyfarbite faktúry podľa legendy vpravo</t>
  </si>
  <si>
    <t>Zaplatené dňa</t>
  </si>
  <si>
    <t>Pomocou podmieneného formátovania vizuálne rozlíšte žiakov podľa</t>
  </si>
  <si>
    <t>&gt;6</t>
  </si>
  <si>
    <t>&lt;=6 AND &gt;3</t>
  </si>
  <si>
    <t>&lt;3</t>
  </si>
  <si>
    <t xml:space="preserve">Náklad v roku 2001              </t>
  </si>
  <si>
    <t>Úlohy</t>
  </si>
  <si>
    <t>Dátum začiatku vydania</t>
  </si>
  <si>
    <t>Je časopis vydávaný pred rokom 1989?</t>
  </si>
  <si>
    <t>Je časopis vydaný v Bratislave alebo Brne?</t>
  </si>
  <si>
    <t>Ak je typ časopisu prázdny, tak vypíš slovo  "Doplniť!" v opačnom prípade nič</t>
  </si>
  <si>
    <t>Dosiahol časopis zisk 40tis. € a viac?</t>
  </si>
  <si>
    <t>Nevolá sa časopis Bravo?</t>
  </si>
  <si>
    <t>Ak mal časopis zisk viac ako 50tis. €, vyrátajte províziu 5% zo zisku, ináč žiadnu</t>
  </si>
  <si>
    <t>Mal časopis náklad menší ako 5000 a zisk väčší ako 50000€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</si>
</sst>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EUR&quot;_-;\-* #,##0.00\ &quot;EUR&quot;_-;_-* &quot;-&quot;??\ &quot;EUR&quot;_-;_-@_-"/>
    <numFmt numFmtId="165" formatCode="#,##0\ &quot;Sk&quot;"/>
    <numFmt numFmtId="166" formatCode="_-* #,##0.00\ [$€-1]_-;\-* #,##0.00\ [$€-1]_-;_-* &quot;-&quot;??\ [$€-1]_-;_-@_-"/>
    <numFmt numFmtId="167" formatCode="_-* #,##0.00\ [$€-41B]_-;\-* #,##0.00\ [$€-41B]_-;_-* &quot;-&quot;??\ [$€-41B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2"/>
      <name val="Times New Roman CE"/>
      <family val="1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5" fillId="0" borderId="0" xfId="0" applyFont="1"/>
    <xf numFmtId="0" fontId="7" fillId="0" borderId="1" xfId="0" applyFont="1" applyBorder="1"/>
    <xf numFmtId="165" fontId="7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/>
    <xf numFmtId="0" fontId="8" fillId="0" borderId="0" xfId="0" applyFont="1"/>
    <xf numFmtId="0" fontId="0" fillId="2" borderId="0" xfId="0" applyFill="1"/>
    <xf numFmtId="0" fontId="0" fillId="3" borderId="0" xfId="0" applyFill="1"/>
    <xf numFmtId="14" fontId="7" fillId="0" borderId="1" xfId="1" applyNumberFormat="1" applyFont="1" applyBorder="1"/>
    <xf numFmtId="167" fontId="7" fillId="0" borderId="1" xfId="0" applyNumberFormat="1" applyFont="1" applyBorder="1"/>
    <xf numFmtId="165" fontId="7" fillId="0" borderId="1" xfId="0" applyNumberFormat="1" applyFont="1" applyBorder="1" applyAlignment="1">
      <alignment horizontal="center"/>
    </xf>
    <xf numFmtId="14" fontId="0" fillId="0" borderId="0" xfId="0" applyNumberFormat="1"/>
  </cellXfs>
  <cellStyles count="3">
    <cellStyle name="Currency" xfId="1" builtinId="4"/>
    <cellStyle name="Normal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4</xdr:row>
      <xdr:rowOff>0</xdr:rowOff>
    </xdr:from>
    <xdr:to>
      <xdr:col>7</xdr:col>
      <xdr:colOff>171451</xdr:colOff>
      <xdr:row>5</xdr:row>
      <xdr:rowOff>38100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2" r="73910" b="-9104"/>
        <a:stretch/>
      </xdr:blipFill>
      <xdr:spPr>
        <a:xfrm>
          <a:off x="4905376" y="762000"/>
          <a:ext cx="171450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</xdr:row>
      <xdr:rowOff>9525</xdr:rowOff>
    </xdr:from>
    <xdr:to>
      <xdr:col>7</xdr:col>
      <xdr:colOff>209550</xdr:colOff>
      <xdr:row>6</xdr:row>
      <xdr:rowOff>19051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8" t="-2" r="37673" b="4533"/>
        <a:stretch/>
      </xdr:blipFill>
      <xdr:spPr>
        <a:xfrm>
          <a:off x="5143500" y="962025"/>
          <a:ext cx="190500" cy="200026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828674</xdr:colOff>
      <xdr:row>6</xdr:row>
      <xdr:rowOff>9525</xdr:rowOff>
    </xdr:from>
    <xdr:to>
      <xdr:col>7</xdr:col>
      <xdr:colOff>200024</xdr:colOff>
      <xdr:row>7</xdr:row>
      <xdr:rowOff>19050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575" t="-5" r="-13" b="4536"/>
        <a:stretch/>
      </xdr:blipFill>
      <xdr:spPr>
        <a:xfrm>
          <a:off x="5124449" y="1152525"/>
          <a:ext cx="200025" cy="200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B1" workbookViewId="0">
      <selection activeCell="Q18" sqref="Q18"/>
    </sheetView>
  </sheetViews>
  <sheetFormatPr defaultRowHeight="15" x14ac:dyDescent="0.25"/>
  <cols>
    <col min="1" max="1" width="19.7109375" customWidth="1"/>
    <col min="2" max="2" width="10.140625" bestFit="1" customWidth="1"/>
    <col min="3" max="3" width="12.5703125" bestFit="1" customWidth="1"/>
    <col min="4" max="4" width="13.42578125" bestFit="1" customWidth="1"/>
    <col min="5" max="5" width="12.5703125" customWidth="1"/>
    <col min="6" max="6" width="13.42578125" bestFit="1" customWidth="1"/>
    <col min="7" max="7" width="13.42578125" customWidth="1"/>
    <col min="8" max="8" width="14.85546875" customWidth="1"/>
    <col min="9" max="11" width="16.140625" customWidth="1"/>
    <col min="12" max="12" width="11.140625" customWidth="1"/>
    <col min="13" max="14" width="13.85546875" customWidth="1"/>
    <col min="15" max="15" width="16.85546875" customWidth="1"/>
    <col min="16" max="16" width="17.7109375" customWidth="1"/>
    <col min="17" max="18" width="21.85546875" customWidth="1"/>
  </cols>
  <sheetData>
    <row r="1" spans="1:18" x14ac:dyDescent="0.25">
      <c r="A1" s="13" t="s">
        <v>200</v>
      </c>
    </row>
    <row r="2" spans="1:18" ht="15.6" x14ac:dyDescent="0.35">
      <c r="A2" s="14"/>
    </row>
    <row r="3" spans="1:18" ht="15.6" x14ac:dyDescent="0.35">
      <c r="A3" s="14"/>
    </row>
    <row r="4" spans="1:18" ht="15.6" x14ac:dyDescent="0.35">
      <c r="A4" s="14"/>
    </row>
    <row r="5" spans="1:18" ht="15.6" x14ac:dyDescent="0.35">
      <c r="A5" s="14"/>
    </row>
    <row r="6" spans="1:18" ht="15.6" x14ac:dyDescent="0.35">
      <c r="A6" s="14"/>
      <c r="L6" s="25">
        <v>32509</v>
      </c>
    </row>
    <row r="8" spans="1:18" ht="120" x14ac:dyDescent="0.25">
      <c r="A8" s="17" t="s">
        <v>145</v>
      </c>
      <c r="B8" s="17" t="s">
        <v>146</v>
      </c>
      <c r="C8" s="17" t="s">
        <v>147</v>
      </c>
      <c r="D8" s="17" t="s">
        <v>148</v>
      </c>
      <c r="E8" s="17" t="s">
        <v>199</v>
      </c>
      <c r="F8" s="17" t="s">
        <v>149</v>
      </c>
      <c r="G8" s="17" t="s">
        <v>201</v>
      </c>
      <c r="H8" s="17" t="s">
        <v>184</v>
      </c>
      <c r="I8" s="17" t="s">
        <v>205</v>
      </c>
      <c r="J8" s="17" t="s">
        <v>185</v>
      </c>
      <c r="K8" s="17" t="s">
        <v>206</v>
      </c>
      <c r="L8" s="17" t="s">
        <v>202</v>
      </c>
      <c r="M8" s="17" t="s">
        <v>207</v>
      </c>
      <c r="N8" s="17" t="s">
        <v>204</v>
      </c>
      <c r="O8" s="17" t="s">
        <v>187</v>
      </c>
      <c r="P8" s="17" t="s">
        <v>208</v>
      </c>
      <c r="Q8" s="17" t="s">
        <v>188</v>
      </c>
      <c r="R8" s="17" t="s">
        <v>203</v>
      </c>
    </row>
    <row r="9" spans="1:18" x14ac:dyDescent="0.25">
      <c r="A9" s="15" t="s">
        <v>150</v>
      </c>
      <c r="B9" s="15" t="s">
        <v>151</v>
      </c>
      <c r="C9" s="15" t="s">
        <v>152</v>
      </c>
      <c r="D9" s="15" t="s">
        <v>153</v>
      </c>
      <c r="E9" s="15">
        <v>1400</v>
      </c>
      <c r="F9" s="18">
        <v>53200</v>
      </c>
      <c r="G9" s="22">
        <v>25600</v>
      </c>
      <c r="H9" s="24" t="str">
        <f>IF(E9&gt;10000,"ANO","NIE")</f>
        <v>NIE</v>
      </c>
      <c r="I9" s="24" t="str">
        <f>IF(F9&gt;=40000,"ANO","NIE")</f>
        <v>ANO</v>
      </c>
      <c r="J9" s="24" t="str">
        <f>IF(B9="Bratislava","ANO","NIE")</f>
        <v>NIE</v>
      </c>
      <c r="K9" s="24" t="str">
        <f>IF(A9&lt;&gt;"Bravo","NEVOLÁ SA","VOLÁ SA")</f>
        <v>VOLÁ SA</v>
      </c>
      <c r="L9" s="24" t="str">
        <f>IF(G9&lt;$L$6,"ANO","NIE")</f>
        <v>ANO</v>
      </c>
      <c r="M9" s="23">
        <f>IF(F9&gt;50000,F9*5%,0)</f>
        <v>2660</v>
      </c>
      <c r="N9" s="16" t="str">
        <f>IF(D9="","DOPLNIŤ!","")</f>
        <v/>
      </c>
      <c r="O9" s="24" t="str">
        <f>IF(AND(B9="Bratislava",D9="týždenník"),"ANO","NIE")</f>
        <v>NIE</v>
      </c>
      <c r="P9" s="24" t="str">
        <f>IF(AND(E9&lt;5000,F9&gt;50000),"ANO","NIE")</f>
        <v>ANO</v>
      </c>
      <c r="Q9" s="24" t="str">
        <f>IF(AND(C9="ženský",D9="mesačník",F9&gt;10000),"ANO","NIE")</f>
        <v>NIE</v>
      </c>
      <c r="R9" s="24" t="str">
        <f>IF(OR(B9="Bratislava",B9="Brno"),"ANO","NIE")</f>
        <v>ANO</v>
      </c>
    </row>
    <row r="10" spans="1:18" x14ac:dyDescent="0.25">
      <c r="A10" s="15" t="s">
        <v>150</v>
      </c>
      <c r="B10" s="15" t="s">
        <v>154</v>
      </c>
      <c r="C10" s="15" t="s">
        <v>152</v>
      </c>
      <c r="D10" s="15"/>
      <c r="E10" s="15">
        <v>1850</v>
      </c>
      <c r="F10" s="18">
        <v>64750</v>
      </c>
      <c r="G10" s="22">
        <v>32227</v>
      </c>
      <c r="H10" s="24" t="str">
        <f t="shared" ref="H10:H27" si="0">IF(E10&gt;10000,"ANO","NIE")</f>
        <v>NIE</v>
      </c>
      <c r="I10" s="24" t="str">
        <f t="shared" ref="I10:I27" si="1">IF(F10&gt;=40000,"ANO","NIE")</f>
        <v>ANO</v>
      </c>
      <c r="J10" s="24" t="str">
        <f t="shared" ref="J10:J27" si="2">IF(B10="Bratislava","ANO","NIE")</f>
        <v>NIE</v>
      </c>
      <c r="K10" s="24" t="str">
        <f t="shared" ref="K10:K27" si="3">IF(A10&lt;&gt;"Bravo","NEVOLÁ SA","VOLÁ SA")</f>
        <v>VOLÁ SA</v>
      </c>
      <c r="L10" s="24" t="str">
        <f t="shared" ref="L10:L27" si="4">IF(G10&lt;$L$6,"ANO","NIE")</f>
        <v>ANO</v>
      </c>
      <c r="M10" s="23">
        <f t="shared" ref="M10:M27" si="5">IF(F10&gt;50000,F10*5%,0)</f>
        <v>3237.5</v>
      </c>
      <c r="N10" s="16" t="str">
        <f t="shared" ref="N10:N27" si="6">IF(D10="","DOPLNIŤ!","")</f>
        <v>DOPLNIŤ!</v>
      </c>
      <c r="O10" s="24" t="str">
        <f t="shared" ref="O10:O27" si="7">IF(AND(B10="Bratislava",D10="týždenník"),"ANO","NIE")</f>
        <v>NIE</v>
      </c>
      <c r="P10" s="24" t="str">
        <f t="shared" ref="P10:P27" si="8">IF(AND(E10&lt;5000,F10&gt;50000),"ANO","NIE")</f>
        <v>ANO</v>
      </c>
      <c r="Q10" s="24" t="str">
        <f t="shared" ref="Q10:Q27" si="9">IF(AND(C10="ženský",D10="mesačník",F10&gt;10000),"ANO","NIE")</f>
        <v>NIE</v>
      </c>
      <c r="R10" s="24" t="str">
        <f t="shared" ref="R10:R27" si="10">IF(OR(B10="Bratislava",B10="Brno"),"ANO","NIE")</f>
        <v>NIE</v>
      </c>
    </row>
    <row r="11" spans="1:18" x14ac:dyDescent="0.25">
      <c r="A11" s="15" t="s">
        <v>155</v>
      </c>
      <c r="B11" s="15" t="s">
        <v>156</v>
      </c>
      <c r="C11" s="15" t="s">
        <v>157</v>
      </c>
      <c r="D11" s="15" t="s">
        <v>158</v>
      </c>
      <c r="E11" s="15">
        <v>2160</v>
      </c>
      <c r="F11" s="18">
        <v>41040</v>
      </c>
      <c r="G11" s="22">
        <v>38854</v>
      </c>
      <c r="H11" s="24" t="str">
        <f t="shared" si="0"/>
        <v>NIE</v>
      </c>
      <c r="I11" s="24" t="str">
        <f t="shared" si="1"/>
        <v>ANO</v>
      </c>
      <c r="J11" s="24" t="str">
        <f t="shared" si="2"/>
        <v>ANO</v>
      </c>
      <c r="K11" s="24" t="str">
        <f t="shared" si="3"/>
        <v>NEVOLÁ SA</v>
      </c>
      <c r="L11" s="24" t="str">
        <f t="shared" si="4"/>
        <v>NIE</v>
      </c>
      <c r="M11" s="23">
        <f t="shared" si="5"/>
        <v>0</v>
      </c>
      <c r="N11" s="16" t="str">
        <f t="shared" si="6"/>
        <v/>
      </c>
      <c r="O11" s="24" t="str">
        <f t="shared" si="7"/>
        <v>ANO</v>
      </c>
      <c r="P11" s="24" t="str">
        <f t="shared" si="8"/>
        <v>NIE</v>
      </c>
      <c r="Q11" s="24" t="str">
        <f t="shared" si="9"/>
        <v>NIE</v>
      </c>
      <c r="R11" s="24" t="str">
        <f t="shared" si="10"/>
        <v>ANO</v>
      </c>
    </row>
    <row r="12" spans="1:18" x14ac:dyDescent="0.25">
      <c r="A12" s="15" t="s">
        <v>160</v>
      </c>
      <c r="B12" s="15" t="s">
        <v>161</v>
      </c>
      <c r="C12" s="15" t="s">
        <v>162</v>
      </c>
      <c r="D12" s="15" t="s">
        <v>163</v>
      </c>
      <c r="E12" s="15">
        <v>5200</v>
      </c>
      <c r="F12" s="18">
        <v>41600</v>
      </c>
      <c r="G12" s="22">
        <v>28976</v>
      </c>
      <c r="H12" s="24" t="str">
        <f t="shared" si="0"/>
        <v>NIE</v>
      </c>
      <c r="I12" s="24" t="str">
        <f t="shared" si="1"/>
        <v>ANO</v>
      </c>
      <c r="J12" s="24" t="str">
        <f t="shared" si="2"/>
        <v>NIE</v>
      </c>
      <c r="K12" s="24" t="str">
        <f t="shared" si="3"/>
        <v>NEVOLÁ SA</v>
      </c>
      <c r="L12" s="24" t="str">
        <f t="shared" si="4"/>
        <v>ANO</v>
      </c>
      <c r="M12" s="23">
        <f t="shared" si="5"/>
        <v>0</v>
      </c>
      <c r="N12" s="16" t="str">
        <f t="shared" si="6"/>
        <v/>
      </c>
      <c r="O12" s="24" t="str">
        <f t="shared" si="7"/>
        <v>NIE</v>
      </c>
      <c r="P12" s="24" t="str">
        <f t="shared" si="8"/>
        <v>NIE</v>
      </c>
      <c r="Q12" s="24" t="str">
        <f t="shared" si="9"/>
        <v>NIE</v>
      </c>
      <c r="R12" s="24" t="str">
        <f t="shared" si="10"/>
        <v>NIE</v>
      </c>
    </row>
    <row r="13" spans="1:18" x14ac:dyDescent="0.25">
      <c r="A13" s="15" t="s">
        <v>164</v>
      </c>
      <c r="B13" s="15" t="s">
        <v>156</v>
      </c>
      <c r="C13" s="15" t="s">
        <v>157</v>
      </c>
      <c r="D13" s="15" t="s">
        <v>158</v>
      </c>
      <c r="E13" s="15">
        <v>2500</v>
      </c>
      <c r="F13" s="18">
        <v>55000</v>
      </c>
      <c r="G13" s="22">
        <v>32592</v>
      </c>
      <c r="H13" s="24" t="str">
        <f t="shared" si="0"/>
        <v>NIE</v>
      </c>
      <c r="I13" s="24" t="str">
        <f t="shared" si="1"/>
        <v>ANO</v>
      </c>
      <c r="J13" s="24" t="str">
        <f t="shared" si="2"/>
        <v>ANO</v>
      </c>
      <c r="K13" s="24" t="str">
        <f t="shared" si="3"/>
        <v>NEVOLÁ SA</v>
      </c>
      <c r="L13" s="24" t="str">
        <f t="shared" si="4"/>
        <v>NIE</v>
      </c>
      <c r="M13" s="23">
        <f t="shared" si="5"/>
        <v>2750</v>
      </c>
      <c r="N13" s="16" t="str">
        <f t="shared" si="6"/>
        <v/>
      </c>
      <c r="O13" s="24" t="str">
        <f t="shared" si="7"/>
        <v>ANO</v>
      </c>
      <c r="P13" s="24" t="str">
        <f t="shared" si="8"/>
        <v>ANO</v>
      </c>
      <c r="Q13" s="24" t="str">
        <f t="shared" si="9"/>
        <v>NIE</v>
      </c>
      <c r="R13" s="24" t="str">
        <f t="shared" si="10"/>
        <v>ANO</v>
      </c>
    </row>
    <row r="14" spans="1:18" x14ac:dyDescent="0.25">
      <c r="A14" s="15" t="s">
        <v>165</v>
      </c>
      <c r="B14" s="15" t="s">
        <v>161</v>
      </c>
      <c r="C14" s="15" t="s">
        <v>166</v>
      </c>
      <c r="D14" s="15" t="s">
        <v>158</v>
      </c>
      <c r="E14" s="15">
        <v>1430</v>
      </c>
      <c r="F14" s="18">
        <v>27170</v>
      </c>
      <c r="G14" s="22">
        <v>32905</v>
      </c>
      <c r="H14" s="24" t="str">
        <f t="shared" si="0"/>
        <v>NIE</v>
      </c>
      <c r="I14" s="24" t="str">
        <f t="shared" si="1"/>
        <v>NIE</v>
      </c>
      <c r="J14" s="24" t="str">
        <f t="shared" si="2"/>
        <v>NIE</v>
      </c>
      <c r="K14" s="24" t="str">
        <f t="shared" si="3"/>
        <v>NEVOLÁ SA</v>
      </c>
      <c r="L14" s="24" t="str">
        <f t="shared" si="4"/>
        <v>NIE</v>
      </c>
      <c r="M14" s="23">
        <f t="shared" si="5"/>
        <v>0</v>
      </c>
      <c r="N14" s="16" t="str">
        <f t="shared" si="6"/>
        <v/>
      </c>
      <c r="O14" s="24" t="str">
        <f t="shared" si="7"/>
        <v>NIE</v>
      </c>
      <c r="P14" s="24" t="str">
        <f t="shared" si="8"/>
        <v>NIE</v>
      </c>
      <c r="Q14" s="24" t="str">
        <f t="shared" si="9"/>
        <v>NIE</v>
      </c>
      <c r="R14" s="24" t="str">
        <f t="shared" si="10"/>
        <v>NIE</v>
      </c>
    </row>
    <row r="15" spans="1:18" x14ac:dyDescent="0.25">
      <c r="A15" s="15" t="s">
        <v>167</v>
      </c>
      <c r="B15" s="15" t="s">
        <v>156</v>
      </c>
      <c r="C15" s="15" t="s">
        <v>162</v>
      </c>
      <c r="D15" s="15" t="s">
        <v>163</v>
      </c>
      <c r="E15" s="15">
        <v>10800</v>
      </c>
      <c r="F15" s="18">
        <v>97200</v>
      </c>
      <c r="G15" s="22">
        <v>35879</v>
      </c>
      <c r="H15" s="24" t="str">
        <f t="shared" si="0"/>
        <v>ANO</v>
      </c>
      <c r="I15" s="24" t="str">
        <f t="shared" si="1"/>
        <v>ANO</v>
      </c>
      <c r="J15" s="24" t="str">
        <f t="shared" si="2"/>
        <v>ANO</v>
      </c>
      <c r="K15" s="24" t="str">
        <f t="shared" si="3"/>
        <v>NEVOLÁ SA</v>
      </c>
      <c r="L15" s="24" t="str">
        <f t="shared" si="4"/>
        <v>NIE</v>
      </c>
      <c r="M15" s="23">
        <f t="shared" si="5"/>
        <v>4860</v>
      </c>
      <c r="N15" s="16" t="str">
        <f t="shared" si="6"/>
        <v/>
      </c>
      <c r="O15" s="24" t="str">
        <f t="shared" si="7"/>
        <v>NIE</v>
      </c>
      <c r="P15" s="24" t="str">
        <f t="shared" si="8"/>
        <v>NIE</v>
      </c>
      <c r="Q15" s="24" t="str">
        <f t="shared" si="9"/>
        <v>NIE</v>
      </c>
      <c r="R15" s="24" t="str">
        <f t="shared" si="10"/>
        <v>ANO</v>
      </c>
    </row>
    <row r="16" spans="1:18" x14ac:dyDescent="0.25">
      <c r="A16" s="15" t="s">
        <v>168</v>
      </c>
      <c r="B16" s="15" t="s">
        <v>156</v>
      </c>
      <c r="C16" s="15" t="s">
        <v>166</v>
      </c>
      <c r="D16" s="15" t="s">
        <v>158</v>
      </c>
      <c r="E16" s="15">
        <v>1890</v>
      </c>
      <c r="F16" s="18">
        <v>45360</v>
      </c>
      <c r="G16" s="22">
        <v>38854</v>
      </c>
      <c r="H16" s="24" t="str">
        <f t="shared" si="0"/>
        <v>NIE</v>
      </c>
      <c r="I16" s="24" t="str">
        <f t="shared" si="1"/>
        <v>ANO</v>
      </c>
      <c r="J16" s="24" t="str">
        <f t="shared" si="2"/>
        <v>ANO</v>
      </c>
      <c r="K16" s="24" t="str">
        <f t="shared" si="3"/>
        <v>NEVOLÁ SA</v>
      </c>
      <c r="L16" s="24" t="str">
        <f t="shared" si="4"/>
        <v>NIE</v>
      </c>
      <c r="M16" s="23">
        <f t="shared" si="5"/>
        <v>0</v>
      </c>
      <c r="N16" s="16" t="str">
        <f t="shared" si="6"/>
        <v/>
      </c>
      <c r="O16" s="24" t="str">
        <f t="shared" si="7"/>
        <v>ANO</v>
      </c>
      <c r="P16" s="24" t="str">
        <f t="shared" si="8"/>
        <v>NIE</v>
      </c>
      <c r="Q16" s="24" t="str">
        <f t="shared" si="9"/>
        <v>NIE</v>
      </c>
      <c r="R16" s="24" t="str">
        <f t="shared" si="10"/>
        <v>ANO</v>
      </c>
    </row>
    <row r="17" spans="1:18" x14ac:dyDescent="0.25">
      <c r="A17" s="15" t="s">
        <v>169</v>
      </c>
      <c r="B17" s="15" t="s">
        <v>156</v>
      </c>
      <c r="C17" s="15" t="s">
        <v>162</v>
      </c>
      <c r="D17" s="15"/>
      <c r="E17" s="15">
        <v>10300</v>
      </c>
      <c r="F17" s="18">
        <v>82400</v>
      </c>
      <c r="G17" s="22">
        <v>26054</v>
      </c>
      <c r="H17" s="24" t="str">
        <f t="shared" si="0"/>
        <v>ANO</v>
      </c>
      <c r="I17" s="24" t="str">
        <f t="shared" si="1"/>
        <v>ANO</v>
      </c>
      <c r="J17" s="24" t="str">
        <f t="shared" si="2"/>
        <v>ANO</v>
      </c>
      <c r="K17" s="24" t="str">
        <f t="shared" si="3"/>
        <v>NEVOLÁ SA</v>
      </c>
      <c r="L17" s="24" t="str">
        <f t="shared" si="4"/>
        <v>ANO</v>
      </c>
      <c r="M17" s="23">
        <f t="shared" si="5"/>
        <v>4120</v>
      </c>
      <c r="N17" s="16" t="str">
        <f t="shared" si="6"/>
        <v>DOPLNIŤ!</v>
      </c>
      <c r="O17" s="24" t="str">
        <f t="shared" si="7"/>
        <v>NIE</v>
      </c>
      <c r="P17" s="24" t="str">
        <f t="shared" si="8"/>
        <v>NIE</v>
      </c>
      <c r="Q17" s="24" t="str">
        <f t="shared" si="9"/>
        <v>NIE</v>
      </c>
      <c r="R17" s="24" t="str">
        <f t="shared" si="10"/>
        <v>ANO</v>
      </c>
    </row>
    <row r="18" spans="1:18" x14ac:dyDescent="0.25">
      <c r="A18" s="15" t="s">
        <v>170</v>
      </c>
      <c r="B18" s="15" t="s">
        <v>156</v>
      </c>
      <c r="C18" s="15" t="s">
        <v>162</v>
      </c>
      <c r="D18" s="15" t="s">
        <v>163</v>
      </c>
      <c r="E18" s="15">
        <v>10900</v>
      </c>
      <c r="F18" s="18">
        <v>98100</v>
      </c>
      <c r="G18" s="22">
        <v>32227</v>
      </c>
      <c r="H18" s="24" t="str">
        <f t="shared" si="0"/>
        <v>ANO</v>
      </c>
      <c r="I18" s="24" t="str">
        <f t="shared" si="1"/>
        <v>ANO</v>
      </c>
      <c r="J18" s="24" t="str">
        <f t="shared" si="2"/>
        <v>ANO</v>
      </c>
      <c r="K18" s="24" t="str">
        <f t="shared" si="3"/>
        <v>NEVOLÁ SA</v>
      </c>
      <c r="L18" s="24" t="str">
        <f t="shared" si="4"/>
        <v>ANO</v>
      </c>
      <c r="M18" s="23">
        <f t="shared" si="5"/>
        <v>4905</v>
      </c>
      <c r="N18" s="16" t="str">
        <f t="shared" si="6"/>
        <v/>
      </c>
      <c r="O18" s="24" t="str">
        <f t="shared" si="7"/>
        <v>NIE</v>
      </c>
      <c r="P18" s="24" t="str">
        <f t="shared" si="8"/>
        <v>NIE</v>
      </c>
      <c r="Q18" s="24" t="str">
        <f t="shared" si="9"/>
        <v>NIE</v>
      </c>
      <c r="R18" s="24" t="str">
        <f t="shared" si="10"/>
        <v>ANO</v>
      </c>
    </row>
    <row r="19" spans="1:18" x14ac:dyDescent="0.25">
      <c r="A19" s="15" t="s">
        <v>171</v>
      </c>
      <c r="B19" s="15" t="s">
        <v>159</v>
      </c>
      <c r="C19" s="15" t="s">
        <v>166</v>
      </c>
      <c r="D19" s="15" t="s">
        <v>158</v>
      </c>
      <c r="E19" s="15">
        <v>1460</v>
      </c>
      <c r="F19" s="18">
        <v>36500</v>
      </c>
      <c r="G19" s="22">
        <v>25600</v>
      </c>
      <c r="H19" s="24" t="str">
        <f t="shared" si="0"/>
        <v>NIE</v>
      </c>
      <c r="I19" s="24" t="str">
        <f t="shared" si="1"/>
        <v>NIE</v>
      </c>
      <c r="J19" s="24" t="str">
        <f t="shared" si="2"/>
        <v>NIE</v>
      </c>
      <c r="K19" s="24" t="str">
        <f t="shared" si="3"/>
        <v>NEVOLÁ SA</v>
      </c>
      <c r="L19" s="24" t="str">
        <f t="shared" si="4"/>
        <v>ANO</v>
      </c>
      <c r="M19" s="23">
        <f t="shared" si="5"/>
        <v>0</v>
      </c>
      <c r="N19" s="16" t="str">
        <f t="shared" si="6"/>
        <v/>
      </c>
      <c r="O19" s="24" t="str">
        <f t="shared" si="7"/>
        <v>NIE</v>
      </c>
      <c r="P19" s="24" t="str">
        <f t="shared" si="8"/>
        <v>NIE</v>
      </c>
      <c r="Q19" s="24" t="str">
        <f t="shared" si="9"/>
        <v>NIE</v>
      </c>
      <c r="R19" s="24" t="str">
        <f t="shared" si="10"/>
        <v>NIE</v>
      </c>
    </row>
    <row r="20" spans="1:18" x14ac:dyDescent="0.25">
      <c r="A20" s="15" t="s">
        <v>172</v>
      </c>
      <c r="B20" s="15" t="s">
        <v>173</v>
      </c>
      <c r="C20" s="15" t="s">
        <v>174</v>
      </c>
      <c r="D20" s="15" t="s">
        <v>175</v>
      </c>
      <c r="E20" s="15">
        <v>1500</v>
      </c>
      <c r="F20" s="18">
        <v>30900</v>
      </c>
      <c r="G20" s="22">
        <v>32227</v>
      </c>
      <c r="H20" s="24" t="str">
        <f t="shared" si="0"/>
        <v>NIE</v>
      </c>
      <c r="I20" s="24" t="str">
        <f t="shared" si="1"/>
        <v>NIE</v>
      </c>
      <c r="J20" s="24" t="str">
        <f t="shared" si="2"/>
        <v>NIE</v>
      </c>
      <c r="K20" s="24" t="str">
        <f t="shared" si="3"/>
        <v>NEVOLÁ SA</v>
      </c>
      <c r="L20" s="24" t="str">
        <f t="shared" si="4"/>
        <v>ANO</v>
      </c>
      <c r="M20" s="23">
        <f t="shared" si="5"/>
        <v>0</v>
      </c>
      <c r="N20" s="16" t="str">
        <f t="shared" si="6"/>
        <v/>
      </c>
      <c r="O20" s="24" t="str">
        <f t="shared" si="7"/>
        <v>NIE</v>
      </c>
      <c r="P20" s="24" t="str">
        <f t="shared" si="8"/>
        <v>NIE</v>
      </c>
      <c r="Q20" s="24" t="str">
        <f t="shared" si="9"/>
        <v>ANO</v>
      </c>
      <c r="R20" s="24" t="str">
        <f t="shared" si="10"/>
        <v>NIE</v>
      </c>
    </row>
    <row r="21" spans="1:18" x14ac:dyDescent="0.25">
      <c r="A21" s="15" t="s">
        <v>176</v>
      </c>
      <c r="B21" s="15" t="s">
        <v>156</v>
      </c>
      <c r="C21" s="15" t="s">
        <v>162</v>
      </c>
      <c r="D21" s="15" t="s">
        <v>163</v>
      </c>
      <c r="E21" s="15">
        <v>11000</v>
      </c>
      <c r="F21" s="18">
        <v>99000</v>
      </c>
      <c r="G21" s="22">
        <v>37404</v>
      </c>
      <c r="H21" s="24" t="str">
        <f t="shared" si="0"/>
        <v>ANO</v>
      </c>
      <c r="I21" s="24" t="str">
        <f t="shared" si="1"/>
        <v>ANO</v>
      </c>
      <c r="J21" s="24" t="str">
        <f t="shared" si="2"/>
        <v>ANO</v>
      </c>
      <c r="K21" s="24" t="str">
        <f t="shared" si="3"/>
        <v>NEVOLÁ SA</v>
      </c>
      <c r="L21" s="24" t="str">
        <f t="shared" si="4"/>
        <v>NIE</v>
      </c>
      <c r="M21" s="23">
        <f t="shared" si="5"/>
        <v>4950</v>
      </c>
      <c r="N21" s="16" t="str">
        <f t="shared" si="6"/>
        <v/>
      </c>
      <c r="O21" s="24" t="str">
        <f t="shared" si="7"/>
        <v>NIE</v>
      </c>
      <c r="P21" s="24" t="str">
        <f t="shared" si="8"/>
        <v>NIE</v>
      </c>
      <c r="Q21" s="24" t="str">
        <f t="shared" si="9"/>
        <v>NIE</v>
      </c>
      <c r="R21" s="24" t="str">
        <f t="shared" si="10"/>
        <v>ANO</v>
      </c>
    </row>
    <row r="22" spans="1:18" x14ac:dyDescent="0.25">
      <c r="A22" s="15" t="s">
        <v>177</v>
      </c>
      <c r="B22" s="15" t="s">
        <v>161</v>
      </c>
      <c r="C22" s="15" t="s">
        <v>157</v>
      </c>
      <c r="D22" s="15" t="s">
        <v>158</v>
      </c>
      <c r="E22" s="15">
        <v>1650</v>
      </c>
      <c r="F22" s="18">
        <v>26400</v>
      </c>
      <c r="G22" s="22">
        <v>28976</v>
      </c>
      <c r="H22" s="24" t="str">
        <f t="shared" si="0"/>
        <v>NIE</v>
      </c>
      <c r="I22" s="24" t="str">
        <f t="shared" si="1"/>
        <v>NIE</v>
      </c>
      <c r="J22" s="24" t="str">
        <f t="shared" si="2"/>
        <v>NIE</v>
      </c>
      <c r="K22" s="24" t="str">
        <f t="shared" si="3"/>
        <v>NEVOLÁ SA</v>
      </c>
      <c r="L22" s="24" t="str">
        <f t="shared" si="4"/>
        <v>ANO</v>
      </c>
      <c r="M22" s="23">
        <f t="shared" si="5"/>
        <v>0</v>
      </c>
      <c r="N22" s="16" t="str">
        <f t="shared" si="6"/>
        <v/>
      </c>
      <c r="O22" s="24" t="str">
        <f t="shared" si="7"/>
        <v>NIE</v>
      </c>
      <c r="P22" s="24" t="str">
        <f t="shared" si="8"/>
        <v>NIE</v>
      </c>
      <c r="Q22" s="24" t="str">
        <f t="shared" si="9"/>
        <v>NIE</v>
      </c>
      <c r="R22" s="24" t="str">
        <f t="shared" si="10"/>
        <v>NIE</v>
      </c>
    </row>
    <row r="23" spans="1:18" x14ac:dyDescent="0.25">
      <c r="A23" s="15" t="s">
        <v>178</v>
      </c>
      <c r="B23" s="15" t="s">
        <v>159</v>
      </c>
      <c r="C23" s="15" t="s">
        <v>174</v>
      </c>
      <c r="D23" s="15" t="s">
        <v>158</v>
      </c>
      <c r="E23" s="15">
        <v>1930</v>
      </c>
      <c r="F23" s="18">
        <v>38600</v>
      </c>
      <c r="G23" s="22">
        <v>32227</v>
      </c>
      <c r="H23" s="24" t="str">
        <f t="shared" si="0"/>
        <v>NIE</v>
      </c>
      <c r="I23" s="24" t="str">
        <f t="shared" si="1"/>
        <v>NIE</v>
      </c>
      <c r="J23" s="24" t="str">
        <f t="shared" si="2"/>
        <v>NIE</v>
      </c>
      <c r="K23" s="24" t="str">
        <f t="shared" si="3"/>
        <v>NEVOLÁ SA</v>
      </c>
      <c r="L23" s="24" t="str">
        <f t="shared" si="4"/>
        <v>ANO</v>
      </c>
      <c r="M23" s="23">
        <f t="shared" si="5"/>
        <v>0</v>
      </c>
      <c r="N23" s="16" t="str">
        <f t="shared" si="6"/>
        <v/>
      </c>
      <c r="O23" s="24" t="str">
        <f t="shared" si="7"/>
        <v>NIE</v>
      </c>
      <c r="P23" s="24" t="str">
        <f t="shared" si="8"/>
        <v>NIE</v>
      </c>
      <c r="Q23" s="24" t="str">
        <f t="shared" si="9"/>
        <v>NIE</v>
      </c>
      <c r="R23" s="24" t="str">
        <f t="shared" si="10"/>
        <v>NIE</v>
      </c>
    </row>
    <row r="24" spans="1:18" x14ac:dyDescent="0.25">
      <c r="A24" s="15" t="s">
        <v>179</v>
      </c>
      <c r="B24" s="15" t="s">
        <v>151</v>
      </c>
      <c r="C24" s="15" t="s">
        <v>174</v>
      </c>
      <c r="D24" s="15" t="s">
        <v>158</v>
      </c>
      <c r="E24" s="15">
        <v>1200</v>
      </c>
      <c r="F24" s="18">
        <v>42000</v>
      </c>
      <c r="G24" s="22">
        <v>25600</v>
      </c>
      <c r="H24" s="24" t="str">
        <f t="shared" si="0"/>
        <v>NIE</v>
      </c>
      <c r="I24" s="24" t="str">
        <f t="shared" si="1"/>
        <v>ANO</v>
      </c>
      <c r="J24" s="24" t="str">
        <f t="shared" si="2"/>
        <v>NIE</v>
      </c>
      <c r="K24" s="24" t="str">
        <f t="shared" si="3"/>
        <v>NEVOLÁ SA</v>
      </c>
      <c r="L24" s="24" t="str">
        <f t="shared" si="4"/>
        <v>ANO</v>
      </c>
      <c r="M24" s="23">
        <f t="shared" si="5"/>
        <v>0</v>
      </c>
      <c r="N24" s="16" t="str">
        <f t="shared" si="6"/>
        <v/>
      </c>
      <c r="O24" s="24" t="str">
        <f t="shared" si="7"/>
        <v>NIE</v>
      </c>
      <c r="P24" s="24" t="str">
        <f t="shared" si="8"/>
        <v>NIE</v>
      </c>
      <c r="Q24" s="24" t="str">
        <f t="shared" si="9"/>
        <v>NIE</v>
      </c>
      <c r="R24" s="24" t="str">
        <f t="shared" si="10"/>
        <v>ANO</v>
      </c>
    </row>
    <row r="25" spans="1:18" x14ac:dyDescent="0.25">
      <c r="A25" s="15" t="s">
        <v>180</v>
      </c>
      <c r="B25" s="15" t="s">
        <v>151</v>
      </c>
      <c r="C25" s="15" t="s">
        <v>174</v>
      </c>
      <c r="D25" s="15" t="s">
        <v>153</v>
      </c>
      <c r="E25" s="15">
        <v>1760</v>
      </c>
      <c r="F25" s="18">
        <v>52800</v>
      </c>
      <c r="G25" s="22">
        <v>32227</v>
      </c>
      <c r="H25" s="24" t="str">
        <f t="shared" si="0"/>
        <v>NIE</v>
      </c>
      <c r="I25" s="24" t="str">
        <f t="shared" si="1"/>
        <v>ANO</v>
      </c>
      <c r="J25" s="24" t="str">
        <f t="shared" si="2"/>
        <v>NIE</v>
      </c>
      <c r="K25" s="24" t="str">
        <f t="shared" si="3"/>
        <v>NEVOLÁ SA</v>
      </c>
      <c r="L25" s="24" t="str">
        <f t="shared" si="4"/>
        <v>ANO</v>
      </c>
      <c r="M25" s="23">
        <f t="shared" si="5"/>
        <v>2640</v>
      </c>
      <c r="N25" s="16" t="str">
        <f t="shared" si="6"/>
        <v/>
      </c>
      <c r="O25" s="24" t="str">
        <f t="shared" si="7"/>
        <v>NIE</v>
      </c>
      <c r="P25" s="24" t="str">
        <f t="shared" si="8"/>
        <v>ANO</v>
      </c>
      <c r="Q25" s="24" t="str">
        <f t="shared" si="9"/>
        <v>NIE</v>
      </c>
      <c r="R25" s="24" t="str">
        <f t="shared" si="10"/>
        <v>ANO</v>
      </c>
    </row>
    <row r="26" spans="1:18" x14ac:dyDescent="0.25">
      <c r="A26" s="15" t="s">
        <v>181</v>
      </c>
      <c r="B26" s="15" t="s">
        <v>182</v>
      </c>
      <c r="C26" s="15" t="s">
        <v>174</v>
      </c>
      <c r="D26" s="15" t="s">
        <v>175</v>
      </c>
      <c r="E26" s="15">
        <v>1370</v>
      </c>
      <c r="F26" s="18">
        <v>30003</v>
      </c>
      <c r="G26" s="22">
        <v>38854</v>
      </c>
      <c r="H26" s="24" t="str">
        <f t="shared" si="0"/>
        <v>NIE</v>
      </c>
      <c r="I26" s="24" t="str">
        <f t="shared" si="1"/>
        <v>NIE</v>
      </c>
      <c r="J26" s="24" t="str">
        <f t="shared" si="2"/>
        <v>NIE</v>
      </c>
      <c r="K26" s="24" t="str">
        <f t="shared" si="3"/>
        <v>NEVOLÁ SA</v>
      </c>
      <c r="L26" s="24" t="str">
        <f t="shared" si="4"/>
        <v>NIE</v>
      </c>
      <c r="M26" s="23">
        <f t="shared" si="5"/>
        <v>0</v>
      </c>
      <c r="N26" s="16" t="str">
        <f t="shared" si="6"/>
        <v/>
      </c>
      <c r="O26" s="24" t="str">
        <f t="shared" si="7"/>
        <v>NIE</v>
      </c>
      <c r="P26" s="24" t="str">
        <f t="shared" si="8"/>
        <v>NIE</v>
      </c>
      <c r="Q26" s="24" t="str">
        <f t="shared" si="9"/>
        <v>ANO</v>
      </c>
      <c r="R26" s="24" t="str">
        <f t="shared" si="10"/>
        <v>NIE</v>
      </c>
    </row>
    <row r="27" spans="1:18" x14ac:dyDescent="0.25">
      <c r="A27" s="15" t="s">
        <v>183</v>
      </c>
      <c r="B27" s="15" t="s">
        <v>173</v>
      </c>
      <c r="C27" s="15" t="s">
        <v>166</v>
      </c>
      <c r="D27" s="15" t="s">
        <v>158</v>
      </c>
      <c r="E27" s="15">
        <v>1550</v>
      </c>
      <c r="F27" s="18">
        <v>32550</v>
      </c>
      <c r="G27" s="22">
        <v>28976</v>
      </c>
      <c r="H27" s="24" t="str">
        <f t="shared" si="0"/>
        <v>NIE</v>
      </c>
      <c r="I27" s="24" t="str">
        <f t="shared" si="1"/>
        <v>NIE</v>
      </c>
      <c r="J27" s="24" t="str">
        <f t="shared" si="2"/>
        <v>NIE</v>
      </c>
      <c r="K27" s="24" t="str">
        <f t="shared" si="3"/>
        <v>NEVOLÁ SA</v>
      </c>
      <c r="L27" s="24" t="str">
        <f t="shared" si="4"/>
        <v>ANO</v>
      </c>
      <c r="M27" s="23">
        <f t="shared" si="5"/>
        <v>0</v>
      </c>
      <c r="N27" s="16" t="str">
        <f t="shared" si="6"/>
        <v/>
      </c>
      <c r="O27" s="24" t="str">
        <f t="shared" si="7"/>
        <v>NIE</v>
      </c>
      <c r="P27" s="24" t="str">
        <f t="shared" si="8"/>
        <v>NIE</v>
      </c>
      <c r="Q27" s="24" t="str">
        <f t="shared" si="9"/>
        <v>NIE</v>
      </c>
      <c r="R27" s="24" t="str">
        <f t="shared" si="10"/>
        <v>NIE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H9" sqref="H9"/>
    </sheetView>
  </sheetViews>
  <sheetFormatPr defaultRowHeight="15" x14ac:dyDescent="0.25"/>
  <cols>
    <col min="1" max="1" width="9" bestFit="1" customWidth="1"/>
    <col min="2" max="2" width="14.85546875" bestFit="1" customWidth="1"/>
    <col min="3" max="3" width="10.7109375" bestFit="1" customWidth="1"/>
    <col min="4" max="4" width="11.5703125" bestFit="1" customWidth="1"/>
    <col min="7" max="7" width="12.42578125" customWidth="1"/>
  </cols>
  <sheetData>
    <row r="1" spans="1:7" x14ac:dyDescent="0.25">
      <c r="A1" s="13" t="s">
        <v>138</v>
      </c>
      <c r="B1" s="13" t="s">
        <v>139</v>
      </c>
      <c r="C1" s="13" t="s">
        <v>140</v>
      </c>
      <c r="D1" s="13" t="s">
        <v>141</v>
      </c>
      <c r="G1" s="13" t="s">
        <v>143</v>
      </c>
    </row>
    <row r="2" spans="1:7" x14ac:dyDescent="0.25">
      <c r="A2" t="s">
        <v>55</v>
      </c>
      <c r="B2" t="s">
        <v>56</v>
      </c>
      <c r="C2">
        <v>10</v>
      </c>
      <c r="G2" s="19" t="s">
        <v>142</v>
      </c>
    </row>
    <row r="3" spans="1:7" x14ac:dyDescent="0.25">
      <c r="A3" t="s">
        <v>57</v>
      </c>
      <c r="B3" t="s">
        <v>58</v>
      </c>
      <c r="C3">
        <v>5</v>
      </c>
      <c r="G3" s="19" t="s">
        <v>144</v>
      </c>
    </row>
    <row r="4" spans="1:7" x14ac:dyDescent="0.25">
      <c r="A4" t="s">
        <v>59</v>
      </c>
      <c r="B4" t="s">
        <v>60</v>
      </c>
      <c r="C4">
        <v>9.5</v>
      </c>
      <c r="G4" t="s">
        <v>195</v>
      </c>
    </row>
    <row r="5" spans="1:7" x14ac:dyDescent="0.25">
      <c r="A5" t="s">
        <v>61</v>
      </c>
      <c r="B5" t="s">
        <v>62</v>
      </c>
      <c r="C5">
        <v>6.5</v>
      </c>
      <c r="G5" t="s">
        <v>196</v>
      </c>
    </row>
    <row r="6" spans="1:7" ht="14.45" x14ac:dyDescent="0.35">
      <c r="A6" t="s">
        <v>63</v>
      </c>
      <c r="B6" t="s">
        <v>64</v>
      </c>
      <c r="C6">
        <v>10</v>
      </c>
      <c r="G6" t="s">
        <v>197</v>
      </c>
    </row>
    <row r="7" spans="1:7" x14ac:dyDescent="0.25">
      <c r="A7" t="s">
        <v>65</v>
      </c>
      <c r="B7" t="s">
        <v>66</v>
      </c>
      <c r="C7">
        <v>6</v>
      </c>
      <c r="G7" t="s">
        <v>198</v>
      </c>
    </row>
    <row r="8" spans="1:7" x14ac:dyDescent="0.25">
      <c r="A8" t="s">
        <v>67</v>
      </c>
      <c r="B8" t="s">
        <v>68</v>
      </c>
      <c r="C8">
        <v>10</v>
      </c>
    </row>
    <row r="9" spans="1:7" x14ac:dyDescent="0.25">
      <c r="A9" t="s">
        <v>69</v>
      </c>
      <c r="B9" t="s">
        <v>70</v>
      </c>
      <c r="C9">
        <v>8</v>
      </c>
    </row>
    <row r="10" spans="1:7" x14ac:dyDescent="0.25">
      <c r="A10" t="s">
        <v>71</v>
      </c>
      <c r="B10" t="s">
        <v>72</v>
      </c>
      <c r="C10">
        <v>4.5</v>
      </c>
    </row>
    <row r="11" spans="1:7" x14ac:dyDescent="0.25">
      <c r="A11" t="s">
        <v>73</v>
      </c>
      <c r="B11" t="s">
        <v>74</v>
      </c>
      <c r="C11">
        <v>5</v>
      </c>
    </row>
    <row r="12" spans="1:7" x14ac:dyDescent="0.25">
      <c r="A12" t="s">
        <v>75</v>
      </c>
      <c r="B12" t="s">
        <v>76</v>
      </c>
      <c r="C12">
        <v>6</v>
      </c>
    </row>
    <row r="13" spans="1:7" x14ac:dyDescent="0.25">
      <c r="A13" t="s">
        <v>65</v>
      </c>
      <c r="B13" t="s">
        <v>77</v>
      </c>
      <c r="C13">
        <v>9.5</v>
      </c>
    </row>
    <row r="14" spans="1:7" x14ac:dyDescent="0.25">
      <c r="A14" t="s">
        <v>78</v>
      </c>
      <c r="B14" t="s">
        <v>79</v>
      </c>
      <c r="C14">
        <v>10</v>
      </c>
    </row>
    <row r="15" spans="1:7" x14ac:dyDescent="0.25">
      <c r="A15" t="s">
        <v>80</v>
      </c>
      <c r="B15" t="s">
        <v>81</v>
      </c>
      <c r="C15">
        <v>5.5</v>
      </c>
    </row>
    <row r="16" spans="1:7" x14ac:dyDescent="0.25">
      <c r="A16" t="s">
        <v>82</v>
      </c>
      <c r="B16" t="s">
        <v>83</v>
      </c>
      <c r="C16">
        <v>9</v>
      </c>
    </row>
    <row r="17" spans="1:3" x14ac:dyDescent="0.25">
      <c r="A17" t="s">
        <v>82</v>
      </c>
      <c r="B17" t="s">
        <v>84</v>
      </c>
      <c r="C17">
        <v>4.5</v>
      </c>
    </row>
    <row r="18" spans="1:3" x14ac:dyDescent="0.25">
      <c r="A18" t="s">
        <v>85</v>
      </c>
      <c r="B18" t="s">
        <v>86</v>
      </c>
      <c r="C18">
        <v>1.5</v>
      </c>
    </row>
    <row r="19" spans="1:3" x14ac:dyDescent="0.25">
      <c r="A19" t="s">
        <v>87</v>
      </c>
      <c r="B19" t="s">
        <v>88</v>
      </c>
      <c r="C19">
        <v>5.5</v>
      </c>
    </row>
    <row r="20" spans="1:3" x14ac:dyDescent="0.25">
      <c r="A20" t="s">
        <v>87</v>
      </c>
      <c r="B20" t="s">
        <v>89</v>
      </c>
      <c r="C20">
        <v>6.5</v>
      </c>
    </row>
    <row r="21" spans="1:3" x14ac:dyDescent="0.25">
      <c r="A21" t="s">
        <v>90</v>
      </c>
      <c r="B21" t="s">
        <v>91</v>
      </c>
      <c r="C21">
        <v>7.5</v>
      </c>
    </row>
    <row r="22" spans="1:3" x14ac:dyDescent="0.25">
      <c r="A22" t="s">
        <v>92</v>
      </c>
      <c r="B22" t="s">
        <v>93</v>
      </c>
      <c r="C22">
        <v>8</v>
      </c>
    </row>
    <row r="23" spans="1:3" x14ac:dyDescent="0.25">
      <c r="A23" t="s">
        <v>94</v>
      </c>
      <c r="B23" t="s">
        <v>95</v>
      </c>
      <c r="C23">
        <v>10</v>
      </c>
    </row>
    <row r="24" spans="1:3" x14ac:dyDescent="0.25">
      <c r="A24" t="s">
        <v>96</v>
      </c>
      <c r="B24" t="s">
        <v>97</v>
      </c>
      <c r="C24">
        <v>9</v>
      </c>
    </row>
    <row r="25" spans="1:3" ht="14.45" x14ac:dyDescent="0.35">
      <c r="A25" t="s">
        <v>63</v>
      </c>
      <c r="B25" t="s">
        <v>98</v>
      </c>
      <c r="C25">
        <v>9.5</v>
      </c>
    </row>
    <row r="26" spans="1:3" x14ac:dyDescent="0.25">
      <c r="A26" t="s">
        <v>71</v>
      </c>
      <c r="B26" t="s">
        <v>99</v>
      </c>
      <c r="C26">
        <v>4</v>
      </c>
    </row>
    <row r="27" spans="1:3" ht="14.45" x14ac:dyDescent="0.35">
      <c r="A27" t="s">
        <v>100</v>
      </c>
      <c r="B27" t="s">
        <v>101</v>
      </c>
      <c r="C27">
        <v>6.5</v>
      </c>
    </row>
    <row r="28" spans="1:3" x14ac:dyDescent="0.25">
      <c r="A28" t="s">
        <v>102</v>
      </c>
      <c r="B28" t="s">
        <v>103</v>
      </c>
      <c r="C28">
        <v>8</v>
      </c>
    </row>
    <row r="29" spans="1:3" x14ac:dyDescent="0.25">
      <c r="A29" t="s">
        <v>75</v>
      </c>
      <c r="B29" t="s">
        <v>104</v>
      </c>
      <c r="C29">
        <v>8.5</v>
      </c>
    </row>
    <row r="30" spans="1:3" x14ac:dyDescent="0.25">
      <c r="A30" t="s">
        <v>75</v>
      </c>
      <c r="B30" t="s">
        <v>105</v>
      </c>
      <c r="C30">
        <v>7.5</v>
      </c>
    </row>
    <row r="31" spans="1:3" x14ac:dyDescent="0.25">
      <c r="A31" t="s">
        <v>71</v>
      </c>
      <c r="B31" t="s">
        <v>106</v>
      </c>
      <c r="C31">
        <v>7.5</v>
      </c>
    </row>
    <row r="32" spans="1:3" x14ac:dyDescent="0.25">
      <c r="A32" t="s">
        <v>107</v>
      </c>
      <c r="B32" t="s">
        <v>108</v>
      </c>
      <c r="C32">
        <v>5</v>
      </c>
    </row>
    <row r="33" spans="1:3" x14ac:dyDescent="0.25">
      <c r="A33" t="s">
        <v>109</v>
      </c>
      <c r="B33" t="s">
        <v>110</v>
      </c>
      <c r="C33">
        <v>10</v>
      </c>
    </row>
    <row r="34" spans="1:3" x14ac:dyDescent="0.25">
      <c r="A34" t="s">
        <v>111</v>
      </c>
      <c r="B34" t="s">
        <v>112</v>
      </c>
      <c r="C34">
        <v>4.5</v>
      </c>
    </row>
    <row r="35" spans="1:3" x14ac:dyDescent="0.25">
      <c r="A35" t="s">
        <v>113</v>
      </c>
      <c r="B35" t="s">
        <v>114</v>
      </c>
      <c r="C35">
        <v>5.5</v>
      </c>
    </row>
    <row r="36" spans="1:3" x14ac:dyDescent="0.25">
      <c r="A36" t="s">
        <v>87</v>
      </c>
      <c r="B36" t="s">
        <v>115</v>
      </c>
      <c r="C36">
        <v>5.5</v>
      </c>
    </row>
    <row r="37" spans="1:3" x14ac:dyDescent="0.25">
      <c r="A37" t="s">
        <v>116</v>
      </c>
      <c r="B37" t="s">
        <v>117</v>
      </c>
      <c r="C37">
        <v>7.5</v>
      </c>
    </row>
    <row r="38" spans="1:3" x14ac:dyDescent="0.25">
      <c r="A38" t="s">
        <v>118</v>
      </c>
      <c r="B38" t="s">
        <v>119</v>
      </c>
      <c r="C38">
        <v>8</v>
      </c>
    </row>
    <row r="39" spans="1:3" x14ac:dyDescent="0.25">
      <c r="A39" t="s">
        <v>63</v>
      </c>
      <c r="B39" t="s">
        <v>120</v>
      </c>
      <c r="C39">
        <v>9</v>
      </c>
    </row>
    <row r="40" spans="1:3" x14ac:dyDescent="0.25">
      <c r="A40" t="s">
        <v>121</v>
      </c>
      <c r="B40" t="s">
        <v>122</v>
      </c>
      <c r="C40">
        <v>6.5</v>
      </c>
    </row>
    <row r="41" spans="1:3" x14ac:dyDescent="0.25">
      <c r="A41" t="s">
        <v>109</v>
      </c>
      <c r="B41" t="s">
        <v>123</v>
      </c>
      <c r="C41">
        <v>9</v>
      </c>
    </row>
    <row r="42" spans="1:3" x14ac:dyDescent="0.25">
      <c r="A42" t="s">
        <v>69</v>
      </c>
      <c r="B42" t="s">
        <v>124</v>
      </c>
      <c r="C42">
        <v>8.5</v>
      </c>
    </row>
    <row r="43" spans="1:3" x14ac:dyDescent="0.25">
      <c r="A43" t="s">
        <v>125</v>
      </c>
      <c r="B43" t="s">
        <v>126</v>
      </c>
      <c r="C43">
        <v>8</v>
      </c>
    </row>
    <row r="44" spans="1:3" x14ac:dyDescent="0.25">
      <c r="A44" t="s">
        <v>125</v>
      </c>
      <c r="B44" t="s">
        <v>127</v>
      </c>
      <c r="C44">
        <v>9</v>
      </c>
    </row>
    <row r="45" spans="1:3" x14ac:dyDescent="0.25">
      <c r="A45" t="s">
        <v>128</v>
      </c>
      <c r="B45" t="s">
        <v>129</v>
      </c>
      <c r="C45">
        <v>8</v>
      </c>
    </row>
    <row r="46" spans="1:3" x14ac:dyDescent="0.25">
      <c r="A46" t="s">
        <v>130</v>
      </c>
      <c r="B46" t="s">
        <v>131</v>
      </c>
      <c r="C46">
        <v>5</v>
      </c>
    </row>
    <row r="47" spans="1:3" x14ac:dyDescent="0.25">
      <c r="A47" t="s">
        <v>132</v>
      </c>
      <c r="B47" t="s">
        <v>133</v>
      </c>
      <c r="C47">
        <v>6</v>
      </c>
    </row>
    <row r="48" spans="1:3" x14ac:dyDescent="0.25">
      <c r="A48" t="s">
        <v>87</v>
      </c>
      <c r="B48" t="s">
        <v>134</v>
      </c>
    </row>
    <row r="49" spans="1:3" x14ac:dyDescent="0.25">
      <c r="A49" t="s">
        <v>135</v>
      </c>
      <c r="B49" t="s">
        <v>136</v>
      </c>
      <c r="C49">
        <v>7.5</v>
      </c>
    </row>
    <row r="50" spans="1:3" x14ac:dyDescent="0.25">
      <c r="A50" t="s">
        <v>118</v>
      </c>
      <c r="B50" t="s">
        <v>137</v>
      </c>
      <c r="C50">
        <v>6.5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B2" sqref="B2"/>
    </sheetView>
  </sheetViews>
  <sheetFormatPr defaultRowHeight="15" x14ac:dyDescent="0.25"/>
  <cols>
    <col min="1" max="1" width="11" customWidth="1"/>
    <col min="2" max="2" width="39.28515625" customWidth="1"/>
    <col min="3" max="3" width="19.7109375" bestFit="1" customWidth="1"/>
    <col min="4" max="4" width="17.85546875" customWidth="1"/>
    <col min="5" max="5" width="24.28515625" customWidth="1"/>
    <col min="6" max="6" width="68.42578125" customWidth="1"/>
    <col min="7" max="7" width="16.28515625" customWidth="1"/>
    <col min="8" max="8" width="16.42578125" bestFit="1" customWidth="1"/>
    <col min="9" max="9" width="11.5703125" customWidth="1"/>
  </cols>
  <sheetData>
    <row r="1" spans="1:10" x14ac:dyDescent="0.25">
      <c r="A1" s="13" t="s">
        <v>143</v>
      </c>
    </row>
    <row r="2" spans="1:10" x14ac:dyDescent="0.25">
      <c r="A2" s="19" t="s">
        <v>186</v>
      </c>
      <c r="C2" s="20" t="s">
        <v>191</v>
      </c>
    </row>
    <row r="3" spans="1:10" x14ac:dyDescent="0.25">
      <c r="A3" s="19" t="s">
        <v>193</v>
      </c>
      <c r="C3" s="21" t="s">
        <v>192</v>
      </c>
    </row>
    <row r="4" spans="1:10" ht="14.45" x14ac:dyDescent="0.35">
      <c r="A4" s="19"/>
    </row>
    <row r="6" spans="1:10" ht="112.5" customHeight="1" x14ac:dyDescent="0.25">
      <c r="A6" s="1" t="s">
        <v>0</v>
      </c>
      <c r="B6" s="1" t="s">
        <v>50</v>
      </c>
      <c r="C6" s="1" t="s">
        <v>51</v>
      </c>
      <c r="D6" s="1" t="s">
        <v>52</v>
      </c>
      <c r="E6" s="7" t="s">
        <v>189</v>
      </c>
      <c r="F6" s="1" t="s">
        <v>53</v>
      </c>
      <c r="G6" s="7" t="s">
        <v>190</v>
      </c>
      <c r="H6" s="7" t="s">
        <v>194</v>
      </c>
      <c r="I6" s="11" t="s">
        <v>54</v>
      </c>
      <c r="J6" s="12"/>
    </row>
    <row r="7" spans="1:10" x14ac:dyDescent="0.25">
      <c r="A7" s="2">
        <v>4130767</v>
      </c>
      <c r="B7" s="3" t="s">
        <v>1</v>
      </c>
      <c r="C7" s="5">
        <v>2903.2</v>
      </c>
      <c r="D7" s="6" t="s">
        <v>2</v>
      </c>
      <c r="E7" s="8">
        <v>41519</v>
      </c>
      <c r="F7" s="9" t="s">
        <v>3</v>
      </c>
      <c r="G7" s="8">
        <f>E7+14</f>
        <v>41533</v>
      </c>
      <c r="H7" s="8">
        <f ca="1">E7+(RAND()*30)</f>
        <v>41548.69455448987</v>
      </c>
      <c r="I7" s="3"/>
    </row>
    <row r="8" spans="1:10" x14ac:dyDescent="0.25">
      <c r="A8" s="2">
        <v>4130768</v>
      </c>
      <c r="B8" s="3" t="s">
        <v>1</v>
      </c>
      <c r="C8" s="5">
        <v>1710</v>
      </c>
      <c r="D8" s="6" t="s">
        <v>2</v>
      </c>
      <c r="E8" s="8">
        <v>41519</v>
      </c>
      <c r="F8" s="3" t="s">
        <v>3</v>
      </c>
      <c r="G8" s="8">
        <f t="shared" ref="G8:G36" si="0">E8+14</f>
        <v>41533</v>
      </c>
      <c r="H8" s="8">
        <f t="shared" ref="H8:H36" ca="1" si="1">E8+(RAND()*30)</f>
        <v>41526.288632718606</v>
      </c>
      <c r="I8" s="3"/>
    </row>
    <row r="9" spans="1:10" x14ac:dyDescent="0.25">
      <c r="A9" s="2">
        <v>4130769</v>
      </c>
      <c r="B9" s="3" t="s">
        <v>1</v>
      </c>
      <c r="C9" s="5">
        <v>1596</v>
      </c>
      <c r="D9" s="6" t="s">
        <v>2</v>
      </c>
      <c r="E9" s="8">
        <v>41519</v>
      </c>
      <c r="F9" s="3" t="s">
        <v>3</v>
      </c>
      <c r="G9" s="8">
        <f t="shared" si="0"/>
        <v>41533</v>
      </c>
      <c r="H9" s="8">
        <f t="shared" ca="1" si="1"/>
        <v>41546.927413379854</v>
      </c>
      <c r="I9" s="3"/>
    </row>
    <row r="10" spans="1:10" x14ac:dyDescent="0.25">
      <c r="A10" s="2">
        <v>4130790</v>
      </c>
      <c r="B10" s="3" t="s">
        <v>4</v>
      </c>
      <c r="C10" s="5">
        <v>2000</v>
      </c>
      <c r="D10" s="6" t="s">
        <v>5</v>
      </c>
      <c r="E10" s="8">
        <v>41530</v>
      </c>
      <c r="F10" s="3" t="s">
        <v>6</v>
      </c>
      <c r="G10" s="8">
        <f t="shared" si="0"/>
        <v>41544</v>
      </c>
      <c r="H10" s="8">
        <f t="shared" ca="1" si="1"/>
        <v>41543.16536770633</v>
      </c>
      <c r="I10" s="3"/>
    </row>
    <row r="11" spans="1:10" x14ac:dyDescent="0.25">
      <c r="A11" s="2">
        <v>4130791</v>
      </c>
      <c r="B11" s="3" t="s">
        <v>7</v>
      </c>
      <c r="C11" s="5">
        <v>100</v>
      </c>
      <c r="D11" s="6" t="s">
        <v>5</v>
      </c>
      <c r="E11" s="8">
        <v>41530</v>
      </c>
      <c r="F11" s="3" t="s">
        <v>6</v>
      </c>
      <c r="G11" s="8">
        <f t="shared" si="0"/>
        <v>41544</v>
      </c>
      <c r="H11" s="8">
        <f t="shared" ca="1" si="1"/>
        <v>41548.928375564596</v>
      </c>
      <c r="I11" s="3"/>
    </row>
    <row r="12" spans="1:10" x14ac:dyDescent="0.25">
      <c r="A12" s="2">
        <v>4130792</v>
      </c>
      <c r="B12" s="3" t="s">
        <v>7</v>
      </c>
      <c r="C12" s="5">
        <v>75</v>
      </c>
      <c r="D12" s="6" t="s">
        <v>8</v>
      </c>
      <c r="E12" s="8">
        <v>41530</v>
      </c>
      <c r="F12" s="3" t="s">
        <v>6</v>
      </c>
      <c r="G12" s="8">
        <f t="shared" si="0"/>
        <v>41544</v>
      </c>
      <c r="H12" s="8">
        <f t="shared" ca="1" si="1"/>
        <v>41540.185235021127</v>
      </c>
      <c r="I12" s="3"/>
    </row>
    <row r="13" spans="1:10" x14ac:dyDescent="0.25">
      <c r="A13" s="2">
        <v>4130796</v>
      </c>
      <c r="B13" s="3" t="s">
        <v>9</v>
      </c>
      <c r="C13" s="5">
        <v>179.1</v>
      </c>
      <c r="D13" s="6"/>
      <c r="E13" s="8">
        <v>41533</v>
      </c>
      <c r="F13" s="3" t="s">
        <v>10</v>
      </c>
      <c r="G13" s="8">
        <f t="shared" si="0"/>
        <v>41547</v>
      </c>
      <c r="H13" s="8">
        <f t="shared" ca="1" si="1"/>
        <v>41547.746766413075</v>
      </c>
      <c r="I13" s="3"/>
    </row>
    <row r="14" spans="1:10" x14ac:dyDescent="0.25">
      <c r="A14" s="2">
        <v>4130736</v>
      </c>
      <c r="B14" s="3" t="s">
        <v>11</v>
      </c>
      <c r="C14" s="5">
        <v>59.48</v>
      </c>
      <c r="D14" s="2" t="s">
        <v>12</v>
      </c>
      <c r="E14" s="8">
        <v>41516</v>
      </c>
      <c r="F14" s="3" t="s">
        <v>13</v>
      </c>
      <c r="G14" s="8">
        <f t="shared" si="0"/>
        <v>41530</v>
      </c>
      <c r="H14" s="8">
        <f t="shared" ca="1" si="1"/>
        <v>41536.393509437636</v>
      </c>
      <c r="I14" s="3"/>
    </row>
    <row r="15" spans="1:10" x14ac:dyDescent="0.25">
      <c r="A15" s="2">
        <v>4130715</v>
      </c>
      <c r="B15" s="3" t="s">
        <v>14</v>
      </c>
      <c r="C15" s="5">
        <v>29.75</v>
      </c>
      <c r="D15" s="6" t="s">
        <v>12</v>
      </c>
      <c r="E15" s="8">
        <v>41507</v>
      </c>
      <c r="F15" s="3" t="s">
        <v>13</v>
      </c>
      <c r="G15" s="8">
        <f t="shared" si="0"/>
        <v>41521</v>
      </c>
      <c r="H15" s="8">
        <f t="shared" ca="1" si="1"/>
        <v>41535.15875454271</v>
      </c>
      <c r="I15" s="3"/>
    </row>
    <row r="16" spans="1:10" x14ac:dyDescent="0.25">
      <c r="A16" s="2">
        <v>4130754</v>
      </c>
      <c r="B16" s="3" t="s">
        <v>15</v>
      </c>
      <c r="C16" s="5">
        <v>27.47</v>
      </c>
      <c r="D16" s="6"/>
      <c r="E16" s="8">
        <v>41517</v>
      </c>
      <c r="F16" s="3" t="s">
        <v>16</v>
      </c>
      <c r="G16" s="8">
        <f t="shared" si="0"/>
        <v>41531</v>
      </c>
      <c r="H16" s="8">
        <f t="shared" ca="1" si="1"/>
        <v>41535.790778192881</v>
      </c>
      <c r="I16" s="3"/>
    </row>
    <row r="17" spans="1:9" x14ac:dyDescent="0.25">
      <c r="A17" s="2">
        <v>4130614</v>
      </c>
      <c r="B17" s="3" t="s">
        <v>17</v>
      </c>
      <c r="C17" s="5">
        <v>1758.04</v>
      </c>
      <c r="D17" s="6" t="s">
        <v>18</v>
      </c>
      <c r="E17" s="8">
        <v>41484</v>
      </c>
      <c r="F17" s="3" t="s">
        <v>19</v>
      </c>
      <c r="G17" s="8">
        <f t="shared" si="0"/>
        <v>41498</v>
      </c>
      <c r="H17" s="8">
        <f t="shared" ca="1" si="1"/>
        <v>41490.339827989621</v>
      </c>
      <c r="I17" s="3"/>
    </row>
    <row r="18" spans="1:9" x14ac:dyDescent="0.25">
      <c r="A18" s="2">
        <v>4130618</v>
      </c>
      <c r="B18" s="3" t="s">
        <v>17</v>
      </c>
      <c r="C18" s="5">
        <v>275.89</v>
      </c>
      <c r="D18" s="6" t="s">
        <v>20</v>
      </c>
      <c r="E18" s="8">
        <v>41484</v>
      </c>
      <c r="F18" s="3" t="s">
        <v>19</v>
      </c>
      <c r="G18" s="8">
        <f t="shared" si="0"/>
        <v>41498</v>
      </c>
      <c r="H18" s="8">
        <f t="shared" ca="1" si="1"/>
        <v>41488.002162602679</v>
      </c>
      <c r="I18" s="3"/>
    </row>
    <row r="19" spans="1:9" x14ac:dyDescent="0.25">
      <c r="A19" s="2">
        <v>4130744</v>
      </c>
      <c r="B19" s="3" t="s">
        <v>21</v>
      </c>
      <c r="C19" s="5">
        <v>1163.3499999999999</v>
      </c>
      <c r="D19" s="6"/>
      <c r="E19" s="8">
        <v>41517</v>
      </c>
      <c r="F19" s="3" t="s">
        <v>22</v>
      </c>
      <c r="G19" s="8">
        <f t="shared" si="0"/>
        <v>41531</v>
      </c>
      <c r="H19" s="8">
        <f t="shared" ca="1" si="1"/>
        <v>41517.981054373013</v>
      </c>
      <c r="I19" s="3"/>
    </row>
    <row r="20" spans="1:9" x14ac:dyDescent="0.25">
      <c r="A20" s="2">
        <v>4130760</v>
      </c>
      <c r="B20" s="3" t="s">
        <v>23</v>
      </c>
      <c r="C20" s="5">
        <v>1161.71</v>
      </c>
      <c r="D20" s="6" t="s">
        <v>24</v>
      </c>
      <c r="E20" s="8">
        <v>41517</v>
      </c>
      <c r="F20" s="3" t="s">
        <v>25</v>
      </c>
      <c r="G20" s="8">
        <f t="shared" si="0"/>
        <v>41531</v>
      </c>
      <c r="H20" s="8">
        <f t="shared" ca="1" si="1"/>
        <v>41537.398585466137</v>
      </c>
      <c r="I20" s="3"/>
    </row>
    <row r="21" spans="1:9" x14ac:dyDescent="0.25">
      <c r="A21" s="2">
        <v>4130750</v>
      </c>
      <c r="B21" s="3" t="s">
        <v>26</v>
      </c>
      <c r="C21" s="5">
        <v>1066.01</v>
      </c>
      <c r="D21" s="6"/>
      <c r="E21" s="8">
        <v>41517</v>
      </c>
      <c r="F21" s="3" t="s">
        <v>27</v>
      </c>
      <c r="G21" s="8">
        <f t="shared" si="0"/>
        <v>41531</v>
      </c>
      <c r="H21" s="8">
        <f t="shared" ca="1" si="1"/>
        <v>41536.633700592989</v>
      </c>
      <c r="I21" s="3"/>
    </row>
    <row r="22" spans="1:9" x14ac:dyDescent="0.25">
      <c r="A22" s="2">
        <v>4130765</v>
      </c>
      <c r="B22" s="3" t="s">
        <v>21</v>
      </c>
      <c r="C22" s="5">
        <v>977.56</v>
      </c>
      <c r="D22" s="2"/>
      <c r="E22" s="8">
        <v>41517</v>
      </c>
      <c r="F22" s="3" t="s">
        <v>28</v>
      </c>
      <c r="G22" s="8">
        <f t="shared" si="0"/>
        <v>41531</v>
      </c>
      <c r="H22" s="8">
        <f t="shared" ca="1" si="1"/>
        <v>41536.658433342258</v>
      </c>
      <c r="I22" s="3"/>
    </row>
    <row r="23" spans="1:9" x14ac:dyDescent="0.25">
      <c r="A23" s="2">
        <v>4130773</v>
      </c>
      <c r="B23" s="3" t="s">
        <v>29</v>
      </c>
      <c r="C23" s="5">
        <v>837.35</v>
      </c>
      <c r="D23" s="2"/>
      <c r="E23" s="8">
        <v>41526</v>
      </c>
      <c r="F23" s="3" t="s">
        <v>28</v>
      </c>
      <c r="G23" s="8">
        <f t="shared" si="0"/>
        <v>41540</v>
      </c>
      <c r="H23" s="8">
        <f t="shared" ca="1" si="1"/>
        <v>41551.504025449402</v>
      </c>
      <c r="I23" s="3"/>
    </row>
    <row r="24" spans="1:9" x14ac:dyDescent="0.25">
      <c r="A24" s="2">
        <v>4130739</v>
      </c>
      <c r="B24" s="3" t="s">
        <v>23</v>
      </c>
      <c r="C24" s="5">
        <v>836.16</v>
      </c>
      <c r="D24" s="2"/>
      <c r="E24" s="8">
        <v>41517</v>
      </c>
      <c r="F24" s="3" t="s">
        <v>16</v>
      </c>
      <c r="G24" s="8">
        <f t="shared" si="0"/>
        <v>41531</v>
      </c>
      <c r="H24" s="8">
        <f t="shared" ca="1" si="1"/>
        <v>41527.02864203084</v>
      </c>
      <c r="I24" s="3"/>
    </row>
    <row r="25" spans="1:9" x14ac:dyDescent="0.25">
      <c r="A25" s="2">
        <v>4130738</v>
      </c>
      <c r="B25" s="3" t="s">
        <v>23</v>
      </c>
      <c r="C25" s="5">
        <v>506.52</v>
      </c>
      <c r="D25" s="2"/>
      <c r="E25" s="8">
        <v>41517</v>
      </c>
      <c r="F25" s="3" t="s">
        <v>16</v>
      </c>
      <c r="G25" s="8">
        <f t="shared" si="0"/>
        <v>41531</v>
      </c>
      <c r="H25" s="8">
        <f t="shared" ca="1" si="1"/>
        <v>41517.367283519488</v>
      </c>
      <c r="I25" s="3"/>
    </row>
    <row r="26" spans="1:9" x14ac:dyDescent="0.25">
      <c r="A26" s="2">
        <v>4130740</v>
      </c>
      <c r="B26" s="3" t="s">
        <v>30</v>
      </c>
      <c r="C26" s="5">
        <v>113.15</v>
      </c>
      <c r="D26" s="2"/>
      <c r="E26" s="8">
        <v>41517</v>
      </c>
      <c r="F26" s="3" t="s">
        <v>16</v>
      </c>
      <c r="G26" s="8">
        <f t="shared" si="0"/>
        <v>41531</v>
      </c>
      <c r="H26" s="8">
        <f t="shared" ca="1" si="1"/>
        <v>41518.924306623885</v>
      </c>
      <c r="I26" s="3"/>
    </row>
    <row r="27" spans="1:9" x14ac:dyDescent="0.25">
      <c r="A27" s="2">
        <v>413071</v>
      </c>
      <c r="B27" s="3" t="s">
        <v>31</v>
      </c>
      <c r="C27" s="5">
        <v>828.07</v>
      </c>
      <c r="D27" s="2"/>
      <c r="E27" s="8">
        <v>41507</v>
      </c>
      <c r="F27" s="3" t="s">
        <v>32</v>
      </c>
      <c r="G27" s="8">
        <f t="shared" si="0"/>
        <v>41521</v>
      </c>
      <c r="H27" s="8">
        <f t="shared" ca="1" si="1"/>
        <v>41526.580307819677</v>
      </c>
      <c r="I27" s="3"/>
    </row>
    <row r="28" spans="1:9" x14ac:dyDescent="0.25">
      <c r="A28" s="2">
        <v>4130806</v>
      </c>
      <c r="B28" s="3" t="s">
        <v>33</v>
      </c>
      <c r="C28" s="5">
        <v>646.02</v>
      </c>
      <c r="D28" s="2"/>
      <c r="E28" s="8">
        <v>41534</v>
      </c>
      <c r="F28" s="3" t="s">
        <v>34</v>
      </c>
      <c r="G28" s="8">
        <f t="shared" si="0"/>
        <v>41548</v>
      </c>
      <c r="H28" s="8">
        <f t="shared" ca="1" si="1"/>
        <v>41563.356019420768</v>
      </c>
      <c r="I28" s="3"/>
    </row>
    <row r="29" spans="1:9" x14ac:dyDescent="0.25">
      <c r="A29" s="2">
        <v>4130815</v>
      </c>
      <c r="B29" s="3" t="s">
        <v>35</v>
      </c>
      <c r="C29" s="5">
        <v>226.21</v>
      </c>
      <c r="D29" s="2"/>
      <c r="E29" s="8">
        <v>41535</v>
      </c>
      <c r="F29" s="3" t="s">
        <v>36</v>
      </c>
      <c r="G29" s="8">
        <f t="shared" si="0"/>
        <v>41549</v>
      </c>
      <c r="H29" s="8">
        <f t="shared" ca="1" si="1"/>
        <v>41558.438915608</v>
      </c>
      <c r="I29" s="3"/>
    </row>
    <row r="30" spans="1:9" x14ac:dyDescent="0.25">
      <c r="A30" s="2">
        <v>4130798</v>
      </c>
      <c r="B30" s="4" t="s">
        <v>37</v>
      </c>
      <c r="C30" s="5">
        <v>168.58</v>
      </c>
      <c r="D30" s="2"/>
      <c r="E30" s="8">
        <v>41533</v>
      </c>
      <c r="F30" s="4" t="s">
        <v>38</v>
      </c>
      <c r="G30" s="8">
        <f t="shared" si="0"/>
        <v>41547</v>
      </c>
      <c r="H30" s="8">
        <f t="shared" ca="1" si="1"/>
        <v>41556.179947808756</v>
      </c>
      <c r="I30" s="3"/>
    </row>
    <row r="31" spans="1:9" x14ac:dyDescent="0.25">
      <c r="A31" s="2">
        <v>4130799</v>
      </c>
      <c r="B31" s="3" t="s">
        <v>39</v>
      </c>
      <c r="C31" s="5">
        <v>68.38</v>
      </c>
      <c r="D31" s="2"/>
      <c r="E31" s="8">
        <v>41533</v>
      </c>
      <c r="F31" s="3" t="s">
        <v>38</v>
      </c>
      <c r="G31" s="8">
        <f t="shared" si="0"/>
        <v>41547</v>
      </c>
      <c r="H31" s="8">
        <f t="shared" ca="1" si="1"/>
        <v>41555.47185106379</v>
      </c>
      <c r="I31" s="3"/>
    </row>
    <row r="32" spans="1:9" x14ac:dyDescent="0.25">
      <c r="A32" s="2">
        <v>4130741</v>
      </c>
      <c r="B32" s="4" t="s">
        <v>40</v>
      </c>
      <c r="C32" s="5">
        <v>153.96</v>
      </c>
      <c r="D32" s="2"/>
      <c r="E32" s="8">
        <v>41517</v>
      </c>
      <c r="F32" s="10" t="s">
        <v>41</v>
      </c>
      <c r="G32" s="8">
        <f t="shared" si="0"/>
        <v>41531</v>
      </c>
      <c r="H32" s="8">
        <f t="shared" ca="1" si="1"/>
        <v>41520.869347870685</v>
      </c>
      <c r="I32" s="3"/>
    </row>
    <row r="33" spans="1:9" x14ac:dyDescent="0.25">
      <c r="A33" s="2">
        <v>4130788</v>
      </c>
      <c r="B33" s="3" t="s">
        <v>42</v>
      </c>
      <c r="C33" s="5">
        <v>148</v>
      </c>
      <c r="D33" s="2"/>
      <c r="E33" s="8">
        <v>41530</v>
      </c>
      <c r="F33" s="3" t="s">
        <v>43</v>
      </c>
      <c r="G33" s="8">
        <f t="shared" si="0"/>
        <v>41544</v>
      </c>
      <c r="H33" s="8">
        <f t="shared" ca="1" si="1"/>
        <v>41558.273527682024</v>
      </c>
      <c r="I33" s="3"/>
    </row>
    <row r="34" spans="1:9" x14ac:dyDescent="0.25">
      <c r="A34" s="2">
        <v>4130782</v>
      </c>
      <c r="B34" s="3" t="s">
        <v>44</v>
      </c>
      <c r="C34" s="5">
        <v>96.7</v>
      </c>
      <c r="D34" s="2"/>
      <c r="E34" s="8">
        <v>41528</v>
      </c>
      <c r="F34" s="3" t="s">
        <v>45</v>
      </c>
      <c r="G34" s="8">
        <f t="shared" si="0"/>
        <v>41542</v>
      </c>
      <c r="H34" s="8">
        <f t="shared" ca="1" si="1"/>
        <v>41531.518488759139</v>
      </c>
      <c r="I34" s="3"/>
    </row>
    <row r="35" spans="1:9" x14ac:dyDescent="0.25">
      <c r="A35" s="2">
        <v>4130811</v>
      </c>
      <c r="B35" s="3" t="s">
        <v>46</v>
      </c>
      <c r="C35" s="5">
        <v>41.63</v>
      </c>
      <c r="D35" s="2"/>
      <c r="E35" s="8">
        <v>41535</v>
      </c>
      <c r="F35" s="3" t="s">
        <v>47</v>
      </c>
      <c r="G35" s="8">
        <f t="shared" si="0"/>
        <v>41549</v>
      </c>
      <c r="H35" s="8">
        <f t="shared" ca="1" si="1"/>
        <v>41545.976789577435</v>
      </c>
      <c r="I35" s="3"/>
    </row>
    <row r="36" spans="1:9" x14ac:dyDescent="0.25">
      <c r="A36" s="2">
        <v>4130818</v>
      </c>
      <c r="B36" s="3" t="s">
        <v>48</v>
      </c>
      <c r="C36" s="5">
        <v>34.79</v>
      </c>
      <c r="D36" s="2"/>
      <c r="E36" s="8">
        <v>41536</v>
      </c>
      <c r="F36" s="3" t="s">
        <v>49</v>
      </c>
      <c r="G36" s="8">
        <f t="shared" si="0"/>
        <v>41550</v>
      </c>
      <c r="H36" s="8">
        <f t="shared" ca="1" si="1"/>
        <v>41541.96995198253</v>
      </c>
      <c r="I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časopisy</vt:lpstr>
      <vt:lpstr>študenti</vt:lpstr>
      <vt:lpstr>faktúry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Žitniak</dc:creator>
  <cp:lastModifiedBy>Student 3</cp:lastModifiedBy>
  <dcterms:created xsi:type="dcterms:W3CDTF">2014-03-14T07:44:42Z</dcterms:created>
  <dcterms:modified xsi:type="dcterms:W3CDTF">2017-06-05T07:39:35Z</dcterms:modified>
</cp:coreProperties>
</file>